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er\Desktop\FIAP - IMF project\Data\"/>
    </mc:Choice>
  </mc:AlternateContent>
  <xr:revisionPtr revIDLastSave="0" documentId="13_ncr:1_{96EC8099-D8CF-4512-BF39-51CC677B7095}" xr6:coauthVersionLast="45" xr6:coauthVersionMax="45" xr10:uidLastSave="{00000000-0000-0000-0000-000000000000}"/>
  <bookViews>
    <workbookView xWindow="-108" yWindow="-108" windowWidth="23256" windowHeight="12576" firstSheet="1" activeTab="5" xr2:uid="{1713A31B-424D-439E-81A8-C02B542FC185}"/>
  </bookViews>
  <sheets>
    <sheet name="Figure 1" sheetId="2" r:id="rId1"/>
    <sheet name="Figure 2" sheetId="3" r:id="rId2"/>
    <sheet name="Table 1" sheetId="4" r:id="rId3"/>
    <sheet name="Table 2" sheetId="5" r:id="rId4"/>
    <sheet name="Figure 3" sheetId="7" r:id="rId5"/>
    <sheet name="Tables 3&amp;4" sheetId="9" r:id="rId6"/>
    <sheet name="Table Annex " sheetId="10" r:id="rId7"/>
    <sheet name="Table (not used)" sheetId="8" r:id="rId8"/>
  </sheets>
  <externalReferences>
    <externalReference r:id="rId9"/>
  </externalReferences>
  <definedNames>
    <definedName name="_xlnm._FilterDatabase" localSheetId="7" hidden="1">'Table (not used)'!$B$2:$Q$10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1" i="9" l="1"/>
  <c r="U10" i="9"/>
  <c r="U9" i="9"/>
  <c r="U8" i="9"/>
  <c r="U7" i="9"/>
  <c r="U6" i="9"/>
  <c r="U5" i="9"/>
  <c r="U4" i="9"/>
  <c r="M12" i="5"/>
  <c r="L12" i="5"/>
  <c r="M11" i="5"/>
  <c r="L11" i="5"/>
  <c r="M10" i="5"/>
  <c r="L10" i="5"/>
  <c r="M9" i="5"/>
  <c r="L9" i="5"/>
  <c r="M8" i="5"/>
  <c r="L8" i="5"/>
  <c r="M7" i="5"/>
  <c r="L7" i="5"/>
  <c r="M6" i="5"/>
  <c r="L6" i="5"/>
  <c r="M5" i="5"/>
  <c r="L5" i="5"/>
  <c r="O12" i="5"/>
  <c r="O11" i="5"/>
  <c r="O10" i="5"/>
  <c r="O9" i="5"/>
  <c r="O8" i="5"/>
  <c r="O7" i="5"/>
  <c r="O6" i="5"/>
  <c r="O5" i="5"/>
  <c r="N9" i="5" l="1"/>
  <c r="E11" i="9" l="1"/>
  <c r="E10" i="9"/>
  <c r="E9" i="9"/>
  <c r="E8" i="9"/>
  <c r="E7" i="9"/>
  <c r="E6" i="9"/>
  <c r="E5" i="9"/>
  <c r="E4" i="9"/>
  <c r="D30" i="9" l="1"/>
  <c r="E30" i="9"/>
  <c r="F30" i="9"/>
  <c r="F32" i="9" s="1"/>
  <c r="F34" i="9" s="1"/>
  <c r="F38" i="9" s="1"/>
  <c r="F40" i="9" s="1"/>
  <c r="F42" i="9" s="1"/>
  <c r="G30" i="9"/>
  <c r="G32" i="9" s="1"/>
  <c r="G34" i="9" s="1"/>
  <c r="G38" i="9" s="1"/>
  <c r="G40" i="9" s="1"/>
  <c r="G42" i="9" s="1"/>
  <c r="D32" i="9"/>
  <c r="D34" i="9" s="1"/>
  <c r="D38" i="9" s="1"/>
  <c r="D40" i="9" s="1"/>
  <c r="D42" i="9" s="1"/>
  <c r="E32" i="9"/>
  <c r="E34" i="9"/>
  <c r="E38" i="9" s="1"/>
  <c r="E40" i="9" s="1"/>
  <c r="E42" i="9" s="1"/>
  <c r="K12" i="5"/>
  <c r="K11" i="5"/>
  <c r="K10" i="5"/>
  <c r="K9" i="5"/>
  <c r="K8" i="5"/>
  <c r="K7" i="5"/>
  <c r="K6" i="5"/>
  <c r="K5" i="5"/>
  <c r="H12" i="5"/>
  <c r="H11" i="5"/>
  <c r="H10" i="5"/>
  <c r="H9" i="5"/>
  <c r="H8" i="5"/>
  <c r="H7" i="5"/>
  <c r="H6" i="5"/>
  <c r="H5" i="5"/>
  <c r="B42" i="9" l="1"/>
  <c r="B40" i="9"/>
  <c r="B38" i="9"/>
  <c r="B36" i="9"/>
  <c r="B34" i="9"/>
  <c r="B32" i="9"/>
  <c r="B30" i="9"/>
  <c r="B28" i="9"/>
  <c r="B24" i="9"/>
  <c r="B23" i="9"/>
  <c r="B22" i="9"/>
  <c r="B21" i="9"/>
  <c r="B20" i="9"/>
  <c r="B19" i="9"/>
  <c r="B18" i="9"/>
  <c r="B17" i="9"/>
  <c r="O28" i="7" l="1"/>
  <c r="N28" i="7"/>
  <c r="M28" i="7"/>
  <c r="L28" i="7"/>
  <c r="K28" i="7"/>
  <c r="J28" i="7"/>
  <c r="I28" i="7"/>
  <c r="H28" i="7"/>
  <c r="G28" i="7"/>
  <c r="F28" i="7"/>
  <c r="E28" i="7"/>
  <c r="D28" i="7"/>
  <c r="C28" i="7"/>
  <c r="O27" i="7"/>
  <c r="N27" i="7"/>
  <c r="M27" i="7"/>
  <c r="L27" i="7"/>
  <c r="K27" i="7"/>
  <c r="J27" i="7"/>
  <c r="I27" i="7"/>
  <c r="H27" i="7"/>
  <c r="G27" i="7"/>
  <c r="F27" i="7"/>
  <c r="E27" i="7"/>
  <c r="D27" i="7"/>
  <c r="C27" i="7"/>
  <c r="O26" i="7"/>
  <c r="N26" i="7"/>
  <c r="M26" i="7"/>
  <c r="L26" i="7"/>
  <c r="K26" i="7"/>
  <c r="J26" i="7"/>
  <c r="I26" i="7"/>
  <c r="H26" i="7"/>
  <c r="G26" i="7"/>
  <c r="F26" i="7"/>
  <c r="E26" i="7"/>
  <c r="D26" i="7"/>
  <c r="C26" i="7"/>
  <c r="O23" i="7"/>
  <c r="N23" i="7"/>
  <c r="M23" i="7"/>
  <c r="L23" i="7"/>
  <c r="K23" i="7"/>
  <c r="J23" i="7"/>
  <c r="I23" i="7"/>
  <c r="H23" i="7"/>
  <c r="G23" i="7"/>
  <c r="F23" i="7"/>
  <c r="E23" i="7"/>
  <c r="D23" i="7"/>
  <c r="C23" i="7"/>
  <c r="O25" i="7"/>
  <c r="N25" i="7"/>
  <c r="M25" i="7"/>
  <c r="L25" i="7"/>
  <c r="K25" i="7"/>
  <c r="J25" i="7"/>
  <c r="I25" i="7"/>
  <c r="H25" i="7"/>
  <c r="G25" i="7"/>
  <c r="F25" i="7"/>
  <c r="E25" i="7"/>
  <c r="D25" i="7"/>
  <c r="C25" i="7"/>
  <c r="O24" i="7"/>
  <c r="N24" i="7"/>
  <c r="M24" i="7"/>
  <c r="L24" i="7"/>
  <c r="K24" i="7"/>
  <c r="J24" i="7"/>
  <c r="I24" i="7"/>
  <c r="H24" i="7"/>
  <c r="G24" i="7"/>
  <c r="F24" i="7"/>
  <c r="E24" i="7"/>
  <c r="D24" i="7"/>
  <c r="C24" i="7"/>
  <c r="O22" i="7"/>
  <c r="N22" i="7"/>
  <c r="M22" i="7"/>
  <c r="L22" i="7"/>
  <c r="K22" i="7"/>
  <c r="J22" i="7"/>
  <c r="I22" i="7"/>
  <c r="H22" i="7"/>
  <c r="G22" i="7"/>
  <c r="F22" i="7"/>
  <c r="E22" i="7"/>
  <c r="D22" i="7"/>
  <c r="C22" i="7"/>
  <c r="O21" i="7"/>
  <c r="N21" i="7"/>
  <c r="M21" i="7"/>
  <c r="L21" i="7"/>
  <c r="K21" i="7"/>
  <c r="J21" i="7"/>
  <c r="I21" i="7"/>
  <c r="H21" i="7"/>
  <c r="G21" i="7"/>
  <c r="F21" i="7"/>
  <c r="E21" i="7"/>
  <c r="D21" i="7"/>
  <c r="C21" i="7"/>
  <c r="O20" i="7"/>
  <c r="N20" i="7"/>
  <c r="M20" i="7"/>
  <c r="L20" i="7"/>
  <c r="K20" i="7"/>
  <c r="J20" i="7"/>
  <c r="I20" i="7"/>
  <c r="H20" i="7"/>
  <c r="G20" i="7"/>
  <c r="F20" i="7"/>
  <c r="E20" i="7"/>
  <c r="D20" i="7"/>
  <c r="C20" i="7"/>
  <c r="B30" i="7"/>
  <c r="B20" i="7"/>
  <c r="B19" i="7"/>
  <c r="D21" i="9" l="1"/>
  <c r="D17" i="9"/>
  <c r="D27" i="9" s="1"/>
  <c r="D24" i="9"/>
  <c r="D41" i="9" s="1"/>
  <c r="D20" i="9"/>
  <c r="D33" i="9" s="1"/>
  <c r="D23" i="9"/>
  <c r="D39" i="9" s="1"/>
  <c r="D19" i="9"/>
  <c r="D31" i="9" s="1"/>
  <c r="D22" i="9"/>
  <c r="D37" i="9" s="1"/>
  <c r="D18" i="9"/>
  <c r="D29" i="9" s="1"/>
  <c r="D11" i="5"/>
  <c r="D9" i="5"/>
  <c r="D8" i="5"/>
  <c r="D5" i="5"/>
  <c r="D12" i="5"/>
  <c r="D10" i="5"/>
  <c r="D7" i="5"/>
  <c r="D6" i="5"/>
  <c r="D6" i="9" l="1"/>
  <c r="F6" i="9" s="1"/>
  <c r="E18" i="9"/>
  <c r="E29" i="9" s="1"/>
  <c r="E48" i="9" s="1"/>
  <c r="D11" i="9"/>
  <c r="F11" i="9" s="1"/>
  <c r="E20" i="9"/>
  <c r="E33" i="9" s="1"/>
  <c r="E52" i="9" s="1"/>
  <c r="D7" i="9"/>
  <c r="F7" i="9" s="1"/>
  <c r="E22" i="9"/>
  <c r="E37" i="9" s="1"/>
  <c r="E56" i="9" s="1"/>
  <c r="D10" i="9"/>
  <c r="F10" i="9" s="1"/>
  <c r="E24" i="9"/>
  <c r="E41" i="9" s="1"/>
  <c r="D9" i="9"/>
  <c r="F9" i="9" s="1"/>
  <c r="E19" i="9"/>
  <c r="E31" i="9" s="1"/>
  <c r="E50" i="9" s="1"/>
  <c r="E17" i="9"/>
  <c r="E27" i="9" s="1"/>
  <c r="E46" i="9" s="1"/>
  <c r="D5" i="9"/>
  <c r="F5" i="9" s="1"/>
  <c r="D8" i="9"/>
  <c r="F8" i="9" s="1"/>
  <c r="E23" i="9"/>
  <c r="E39" i="9" s="1"/>
  <c r="E58" i="9" s="1"/>
  <c r="E21" i="9"/>
  <c r="D4" i="9"/>
  <c r="F4" i="9" s="1"/>
  <c r="R27" i="5"/>
  <c r="R26" i="5"/>
  <c r="R23" i="5"/>
  <c r="R25" i="5"/>
  <c r="R24" i="5"/>
  <c r="R22" i="5"/>
  <c r="R21" i="5"/>
  <c r="R28" i="5"/>
  <c r="E54" i="5"/>
  <c r="R29" i="5" l="1"/>
  <c r="N11" i="5" l="1"/>
  <c r="N8" i="5"/>
  <c r="N5" i="5"/>
  <c r="N12" i="5"/>
  <c r="N10" i="5"/>
  <c r="N7" i="5"/>
  <c r="N6" i="5"/>
  <c r="C9" i="5" l="1"/>
  <c r="E9" i="5" s="1"/>
  <c r="C12" i="5"/>
  <c r="E12" i="5" s="1"/>
  <c r="C11" i="5"/>
  <c r="E11" i="5" s="1"/>
  <c r="C10" i="5"/>
  <c r="E10" i="5" s="1"/>
  <c r="C6" i="5"/>
  <c r="E6" i="5" s="1"/>
  <c r="C5" i="5"/>
  <c r="E5" i="5" s="1"/>
  <c r="C7" i="5"/>
  <c r="E7" i="5" s="1"/>
  <c r="C8" i="5"/>
  <c r="E8" i="5" s="1"/>
  <c r="H60" i="3" l="1"/>
  <c r="H59" i="3"/>
  <c r="H58" i="3"/>
  <c r="H57" i="3"/>
  <c r="H56" i="3"/>
  <c r="H55" i="3"/>
  <c r="H54" i="3"/>
  <c r="H53" i="3"/>
  <c r="H52" i="3"/>
  <c r="H51" i="3"/>
  <c r="H50" i="3"/>
  <c r="H49" i="3"/>
  <c r="H48" i="3"/>
  <c r="A48" i="3"/>
  <c r="A49" i="3" s="1"/>
  <c r="A50" i="3" s="1"/>
  <c r="A51" i="3" s="1"/>
  <c r="A52" i="3" s="1"/>
  <c r="A53" i="3" s="1"/>
  <c r="A54" i="3" s="1"/>
  <c r="A55" i="3" s="1"/>
  <c r="A56" i="3" s="1"/>
  <c r="A57" i="3" s="1"/>
  <c r="A58" i="3" s="1"/>
  <c r="A59" i="3" s="1"/>
  <c r="A60" i="3" s="1"/>
  <c r="A61" i="3" s="1"/>
  <c r="H47" i="3"/>
  <c r="A47" i="3"/>
  <c r="H46" i="3"/>
  <c r="A46" i="3"/>
  <c r="H45" i="3"/>
  <c r="A45" i="3"/>
  <c r="H44" i="3"/>
  <c r="A44" i="3"/>
  <c r="H43" i="3"/>
  <c r="A43" i="3"/>
  <c r="H42" i="3"/>
  <c r="A42" i="3"/>
  <c r="H41" i="3"/>
  <c r="A41" i="3"/>
  <c r="H40" i="3"/>
  <c r="A40" i="3"/>
  <c r="H39" i="3"/>
  <c r="A39" i="3"/>
  <c r="H38" i="3"/>
  <c r="A38" i="3"/>
  <c r="H37" i="3"/>
  <c r="A37" i="3"/>
  <c r="H36" i="3"/>
  <c r="A36" i="3"/>
  <c r="H35" i="3"/>
  <c r="A35" i="3"/>
  <c r="H34" i="3"/>
  <c r="A34" i="3"/>
  <c r="H33" i="3"/>
  <c r="A33" i="3"/>
  <c r="H32" i="3"/>
  <c r="A32" i="3"/>
  <c r="H31" i="3"/>
  <c r="A31" i="3"/>
  <c r="H30" i="3"/>
  <c r="A30" i="3"/>
  <c r="H29" i="3"/>
  <c r="A29" i="3"/>
  <c r="H28" i="3"/>
  <c r="A28" i="3"/>
  <c r="H27" i="3"/>
  <c r="A27" i="3"/>
  <c r="H26" i="3"/>
  <c r="A26" i="3"/>
  <c r="H25" i="3"/>
  <c r="A25" i="3"/>
  <c r="H24" i="3"/>
  <c r="A24" i="3"/>
  <c r="H23" i="3"/>
  <c r="A23" i="3"/>
  <c r="H22" i="3"/>
  <c r="A22" i="3"/>
  <c r="H21" i="3"/>
  <c r="A21" i="3"/>
  <c r="H20" i="3"/>
  <c r="A20" i="3"/>
  <c r="H19" i="3"/>
  <c r="A19" i="3"/>
  <c r="H18" i="3"/>
  <c r="A18" i="3"/>
  <c r="H17" i="3"/>
  <c r="A17" i="3"/>
  <c r="H16" i="3"/>
  <c r="A16" i="3"/>
  <c r="H15" i="3"/>
  <c r="A15" i="3"/>
  <c r="H14" i="3"/>
  <c r="A14" i="3"/>
  <c r="H13" i="3"/>
  <c r="A13" i="3"/>
  <c r="H12" i="3"/>
  <c r="A12" i="3"/>
  <c r="H11" i="3"/>
  <c r="A11" i="3"/>
  <c r="H10" i="3"/>
  <c r="A10" i="3"/>
  <c r="L9" i="3"/>
  <c r="H9" i="3"/>
  <c r="K9" i="3" s="1"/>
  <c r="A9" i="3"/>
  <c r="J5" i="3"/>
  <c r="E5" i="3"/>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D10" i="2"/>
  <c r="C10" i="2"/>
  <c r="F9" i="2"/>
  <c r="D9" i="2"/>
  <c r="D8" i="2"/>
  <c r="D5" i="2"/>
  <c r="D4" i="2" l="1"/>
  <c r="G10" i="2"/>
  <c r="I10" i="2" s="1"/>
  <c r="C11" i="2"/>
  <c r="D11" i="2"/>
  <c r="H10" i="2"/>
  <c r="J10" i="2" s="1"/>
  <c r="J9" i="2"/>
  <c r="I9" i="2"/>
  <c r="E4" i="3"/>
  <c r="D11" i="3"/>
  <c r="I10" i="3"/>
  <c r="K10" i="3" s="1"/>
  <c r="F10" i="3"/>
  <c r="J10" i="3" s="1"/>
  <c r="L10" i="3" s="1"/>
  <c r="H11" i="2" l="1"/>
  <c r="J11" i="2" s="1"/>
  <c r="D12" i="2"/>
  <c r="C12" i="2"/>
  <c r="G11" i="2"/>
  <c r="I11" i="2" s="1"/>
  <c r="D12" i="3"/>
  <c r="F11" i="3"/>
  <c r="J11" i="3" s="1"/>
  <c r="L11" i="3" s="1"/>
  <c r="I11" i="3"/>
  <c r="K11" i="3" s="1"/>
  <c r="G12" i="2" l="1"/>
  <c r="I12" i="2" s="1"/>
  <c r="C13" i="2"/>
  <c r="D13" i="2"/>
  <c r="H12" i="2"/>
  <c r="J12" i="2" s="1"/>
  <c r="F12" i="3"/>
  <c r="J12" i="3" s="1"/>
  <c r="L12" i="3" s="1"/>
  <c r="D13" i="3"/>
  <c r="I12" i="3"/>
  <c r="K12" i="3" s="1"/>
  <c r="H13" i="2" l="1"/>
  <c r="J13" i="2" s="1"/>
  <c r="D14" i="2"/>
  <c r="G13" i="2"/>
  <c r="I13" i="2" s="1"/>
  <c r="C14" i="2"/>
  <c r="F13" i="3"/>
  <c r="J13" i="3" s="1"/>
  <c r="L13" i="3" s="1"/>
  <c r="D14" i="3"/>
  <c r="I13" i="3"/>
  <c r="K13" i="3" s="1"/>
  <c r="D15" i="2" l="1"/>
  <c r="H14" i="2"/>
  <c r="J14" i="2" s="1"/>
  <c r="G14" i="2"/>
  <c r="I14" i="2" s="1"/>
  <c r="C15" i="2"/>
  <c r="D15" i="3"/>
  <c r="I14" i="3"/>
  <c r="K14" i="3" s="1"/>
  <c r="F14" i="3"/>
  <c r="J14" i="3" s="1"/>
  <c r="L14" i="3" s="1"/>
  <c r="G15" i="2" l="1"/>
  <c r="I15" i="2" s="1"/>
  <c r="C16" i="2"/>
  <c r="H15" i="2"/>
  <c r="J15" i="2" s="1"/>
  <c r="D16" i="2"/>
  <c r="I15" i="3"/>
  <c r="K15" i="3" s="1"/>
  <c r="D16" i="3"/>
  <c r="F15" i="3"/>
  <c r="J15" i="3" s="1"/>
  <c r="L15" i="3" s="1"/>
  <c r="G16" i="2" l="1"/>
  <c r="I16" i="2" s="1"/>
  <c r="C17" i="2"/>
  <c r="D17" i="2"/>
  <c r="H16" i="2"/>
  <c r="J16" i="2" s="1"/>
  <c r="F16" i="3"/>
  <c r="J16" i="3" s="1"/>
  <c r="L16" i="3" s="1"/>
  <c r="I16" i="3"/>
  <c r="K16" i="3" s="1"/>
  <c r="D17" i="3"/>
  <c r="H17" i="2" l="1"/>
  <c r="J17" i="2" s="1"/>
  <c r="D18" i="2"/>
  <c r="C18" i="2"/>
  <c r="G17" i="2"/>
  <c r="I17" i="2" s="1"/>
  <c r="F17" i="3"/>
  <c r="J17" i="3" s="1"/>
  <c r="L17" i="3" s="1"/>
  <c r="I17" i="3"/>
  <c r="K17" i="3" s="1"/>
  <c r="D18" i="3"/>
  <c r="D19" i="2" l="1"/>
  <c r="H18" i="2"/>
  <c r="J18" i="2" s="1"/>
  <c r="G18" i="2"/>
  <c r="I18" i="2" s="1"/>
  <c r="C19" i="2"/>
  <c r="D19" i="3"/>
  <c r="I18" i="3"/>
  <c r="K18" i="3" s="1"/>
  <c r="F18" i="3"/>
  <c r="J18" i="3" s="1"/>
  <c r="L18" i="3" s="1"/>
  <c r="H19" i="2" l="1"/>
  <c r="J19" i="2" s="1"/>
  <c r="D20" i="2"/>
  <c r="C20" i="2"/>
  <c r="G19" i="2"/>
  <c r="I19" i="2" s="1"/>
  <c r="I19" i="3"/>
  <c r="K19" i="3" s="1"/>
  <c r="D20" i="3"/>
  <c r="F19" i="3"/>
  <c r="J19" i="3" s="1"/>
  <c r="L19" i="3" s="1"/>
  <c r="D21" i="2" l="1"/>
  <c r="H20" i="2"/>
  <c r="J20" i="2" s="1"/>
  <c r="G20" i="2"/>
  <c r="I20" i="2" s="1"/>
  <c r="C21" i="2"/>
  <c r="F20" i="3"/>
  <c r="J20" i="3" s="1"/>
  <c r="L20" i="3" s="1"/>
  <c r="I20" i="3"/>
  <c r="K20" i="3" s="1"/>
  <c r="D21" i="3"/>
  <c r="G21" i="2" l="1"/>
  <c r="I21" i="2" s="1"/>
  <c r="C22" i="2"/>
  <c r="H21" i="2"/>
  <c r="J21" i="2" s="1"/>
  <c r="D22" i="2"/>
  <c r="I21" i="3"/>
  <c r="K21" i="3" s="1"/>
  <c r="D22" i="3"/>
  <c r="F21" i="3"/>
  <c r="J21" i="3" s="1"/>
  <c r="L21" i="3" s="1"/>
  <c r="D23" i="2" l="1"/>
  <c r="H22" i="2"/>
  <c r="J22" i="2" s="1"/>
  <c r="G22" i="2"/>
  <c r="I22" i="2" s="1"/>
  <c r="C23" i="2"/>
  <c r="D23" i="3"/>
  <c r="I22" i="3"/>
  <c r="K22" i="3" s="1"/>
  <c r="F22" i="3"/>
  <c r="J22" i="3" s="1"/>
  <c r="L22" i="3" s="1"/>
  <c r="G23" i="2" l="1"/>
  <c r="I23" i="2" s="1"/>
  <c r="C24" i="2"/>
  <c r="H23" i="2"/>
  <c r="J23" i="2" s="1"/>
  <c r="D24" i="2"/>
  <c r="F23" i="3"/>
  <c r="J23" i="3" s="1"/>
  <c r="L23" i="3" s="1"/>
  <c r="D24" i="3"/>
  <c r="I23" i="3"/>
  <c r="K23" i="3" s="1"/>
  <c r="D25" i="2" l="1"/>
  <c r="H24" i="2"/>
  <c r="J24" i="2" s="1"/>
  <c r="G24" i="2"/>
  <c r="I24" i="2" s="1"/>
  <c r="C25" i="2"/>
  <c r="D25" i="3"/>
  <c r="I24" i="3"/>
  <c r="K24" i="3" s="1"/>
  <c r="F24" i="3"/>
  <c r="J24" i="3" s="1"/>
  <c r="L24" i="3" s="1"/>
  <c r="C26" i="2" l="1"/>
  <c r="G25" i="2"/>
  <c r="I25" i="2" s="1"/>
  <c r="H25" i="2"/>
  <c r="J25" i="2" s="1"/>
  <c r="D26" i="2"/>
  <c r="F25" i="3"/>
  <c r="J25" i="3" s="1"/>
  <c r="L25" i="3" s="1"/>
  <c r="D26" i="3"/>
  <c r="I25" i="3"/>
  <c r="K25" i="3" s="1"/>
  <c r="D27" i="2" l="1"/>
  <c r="H26" i="2"/>
  <c r="J26" i="2" s="1"/>
  <c r="G26" i="2"/>
  <c r="I26" i="2" s="1"/>
  <c r="C27" i="2"/>
  <c r="F26" i="3"/>
  <c r="J26" i="3" s="1"/>
  <c r="L26" i="3" s="1"/>
  <c r="D27" i="3"/>
  <c r="I26" i="3"/>
  <c r="K26" i="3" s="1"/>
  <c r="C28" i="2" l="1"/>
  <c r="G27" i="2"/>
  <c r="I27" i="2" s="1"/>
  <c r="H27" i="2"/>
  <c r="J27" i="2" s="1"/>
  <c r="D28" i="2"/>
  <c r="F27" i="3"/>
  <c r="J27" i="3" s="1"/>
  <c r="L27" i="3" s="1"/>
  <c r="I27" i="3"/>
  <c r="K27" i="3" s="1"/>
  <c r="D28" i="3"/>
  <c r="D29" i="2" l="1"/>
  <c r="H28" i="2"/>
  <c r="J28" i="2" s="1"/>
  <c r="G28" i="2"/>
  <c r="I28" i="2" s="1"/>
  <c r="C29" i="2"/>
  <c r="D29" i="3"/>
  <c r="I28" i="3"/>
  <c r="K28" i="3" s="1"/>
  <c r="F28" i="3"/>
  <c r="J28" i="3" s="1"/>
  <c r="L28" i="3" s="1"/>
  <c r="G29" i="2" l="1"/>
  <c r="I29" i="2" s="1"/>
  <c r="C30" i="2"/>
  <c r="H29" i="2"/>
  <c r="J29" i="2" s="1"/>
  <c r="D30" i="2"/>
  <c r="I29" i="3"/>
  <c r="K29" i="3" s="1"/>
  <c r="D30" i="3"/>
  <c r="F29" i="3"/>
  <c r="J29" i="3" s="1"/>
  <c r="L29" i="3" s="1"/>
  <c r="D31" i="2" l="1"/>
  <c r="H30" i="2"/>
  <c r="J30" i="2" s="1"/>
  <c r="G30" i="2"/>
  <c r="I30" i="2" s="1"/>
  <c r="C31" i="2"/>
  <c r="F30" i="3"/>
  <c r="J30" i="3" s="1"/>
  <c r="L30" i="3" s="1"/>
  <c r="I30" i="3"/>
  <c r="K30" i="3" s="1"/>
  <c r="D31" i="3"/>
  <c r="G31" i="2" l="1"/>
  <c r="I31" i="2" s="1"/>
  <c r="C32" i="2"/>
  <c r="D32" i="2"/>
  <c r="H31" i="2"/>
  <c r="J31" i="2" s="1"/>
  <c r="D32" i="3"/>
  <c r="I31" i="3"/>
  <c r="K31" i="3" s="1"/>
  <c r="F31" i="3"/>
  <c r="J31" i="3" s="1"/>
  <c r="L31" i="3" s="1"/>
  <c r="C33" i="2" l="1"/>
  <c r="G32" i="2"/>
  <c r="I32" i="2" s="1"/>
  <c r="H32" i="2"/>
  <c r="J32" i="2" s="1"/>
  <c r="D33" i="2"/>
  <c r="D33" i="3"/>
  <c r="I32" i="3"/>
  <c r="K32" i="3" s="1"/>
  <c r="F32" i="3"/>
  <c r="J32" i="3" s="1"/>
  <c r="L32" i="3" s="1"/>
  <c r="D34" i="2" l="1"/>
  <c r="H33" i="2"/>
  <c r="J33" i="2" s="1"/>
  <c r="G33" i="2"/>
  <c r="I33" i="2" s="1"/>
  <c r="C34" i="2"/>
  <c r="F33" i="3"/>
  <c r="J33" i="3" s="1"/>
  <c r="L33" i="3" s="1"/>
  <c r="D34" i="3"/>
  <c r="I33" i="3"/>
  <c r="K33" i="3" s="1"/>
  <c r="C35" i="2" l="1"/>
  <c r="G34" i="2"/>
  <c r="I34" i="2" s="1"/>
  <c r="D35" i="2"/>
  <c r="H34" i="2"/>
  <c r="J34" i="2" s="1"/>
  <c r="F34" i="3"/>
  <c r="J34" i="3" s="1"/>
  <c r="L34" i="3" s="1"/>
  <c r="D35" i="3"/>
  <c r="I34" i="3"/>
  <c r="K34" i="3" s="1"/>
  <c r="D36" i="2" l="1"/>
  <c r="H35" i="2"/>
  <c r="J35" i="2" s="1"/>
  <c r="G35" i="2"/>
  <c r="I35" i="2" s="1"/>
  <c r="C36" i="2"/>
  <c r="I35" i="3"/>
  <c r="K35" i="3" s="1"/>
  <c r="F35" i="3"/>
  <c r="J35" i="3" s="1"/>
  <c r="L35" i="3" s="1"/>
  <c r="D36" i="3"/>
  <c r="C37" i="2" l="1"/>
  <c r="G36" i="2"/>
  <c r="I36" i="2" s="1"/>
  <c r="D37" i="2"/>
  <c r="H36" i="2"/>
  <c r="J36" i="2" s="1"/>
  <c r="D37" i="3"/>
  <c r="I36" i="3"/>
  <c r="K36" i="3" s="1"/>
  <c r="F36" i="3"/>
  <c r="J36" i="3" s="1"/>
  <c r="L36" i="3" s="1"/>
  <c r="D38" i="2" l="1"/>
  <c r="H37" i="2"/>
  <c r="J37" i="2" s="1"/>
  <c r="G37" i="2"/>
  <c r="I37" i="2" s="1"/>
  <c r="C38" i="2"/>
  <c r="D38" i="3"/>
  <c r="F37" i="3"/>
  <c r="J37" i="3" s="1"/>
  <c r="L37" i="3" s="1"/>
  <c r="I37" i="3"/>
  <c r="K37" i="3" s="1"/>
  <c r="G38" i="2" l="1"/>
  <c r="I38" i="2" s="1"/>
  <c r="C39" i="2"/>
  <c r="H38" i="2"/>
  <c r="J38" i="2" s="1"/>
  <c r="D39" i="2"/>
  <c r="F38" i="3"/>
  <c r="J38" i="3" s="1"/>
  <c r="L38" i="3" s="1"/>
  <c r="D39" i="3"/>
  <c r="I38" i="3"/>
  <c r="K38" i="3" s="1"/>
  <c r="G39" i="2" l="1"/>
  <c r="I39" i="2" s="1"/>
  <c r="C40" i="2"/>
  <c r="D40" i="2"/>
  <c r="H39" i="2"/>
  <c r="J39" i="2" s="1"/>
  <c r="D40" i="3"/>
  <c r="I39" i="3"/>
  <c r="K39" i="3" s="1"/>
  <c r="F39" i="3"/>
  <c r="J39" i="3" s="1"/>
  <c r="L39" i="3" s="1"/>
  <c r="H40" i="2" l="1"/>
  <c r="J40" i="2" s="1"/>
  <c r="D41" i="2"/>
  <c r="C41" i="2"/>
  <c r="G40" i="2"/>
  <c r="I40" i="2" s="1"/>
  <c r="D41" i="3"/>
  <c r="I40" i="3"/>
  <c r="K40" i="3" s="1"/>
  <c r="F40" i="3"/>
  <c r="J40" i="3" s="1"/>
  <c r="L40" i="3" s="1"/>
  <c r="G41" i="2" l="1"/>
  <c r="I41" i="2" s="1"/>
  <c r="C42" i="2"/>
  <c r="D42" i="2"/>
  <c r="H41" i="2"/>
  <c r="J41" i="2" s="1"/>
  <c r="F41" i="3"/>
  <c r="J41" i="3" s="1"/>
  <c r="L41" i="3" s="1"/>
  <c r="D42" i="3"/>
  <c r="I41" i="3"/>
  <c r="K41" i="3" s="1"/>
  <c r="D43" i="2" l="1"/>
  <c r="H42" i="2"/>
  <c r="J42" i="2" s="1"/>
  <c r="C43" i="2"/>
  <c r="G42" i="2"/>
  <c r="I42" i="2" s="1"/>
  <c r="F42" i="3"/>
  <c r="J42" i="3" s="1"/>
  <c r="L42" i="3" s="1"/>
  <c r="D43" i="3"/>
  <c r="I42" i="3"/>
  <c r="K42" i="3" s="1"/>
  <c r="G43" i="2" l="1"/>
  <c r="I43" i="2" s="1"/>
  <c r="C44" i="2"/>
  <c r="D44" i="2"/>
  <c r="H43" i="2"/>
  <c r="J43" i="2" s="1"/>
  <c r="F43" i="3"/>
  <c r="J43" i="3" s="1"/>
  <c r="L43" i="3" s="1"/>
  <c r="I43" i="3"/>
  <c r="K43" i="3" s="1"/>
  <c r="D44" i="3"/>
  <c r="D45" i="2" l="1"/>
  <c r="H44" i="2"/>
  <c r="J44" i="2" s="1"/>
  <c r="C45" i="2"/>
  <c r="G44" i="2"/>
  <c r="I44" i="2" s="1"/>
  <c r="D45" i="3"/>
  <c r="I44" i="3"/>
  <c r="K44" i="3" s="1"/>
  <c r="F44" i="3"/>
  <c r="J44" i="3" s="1"/>
  <c r="L44" i="3" s="1"/>
  <c r="G45" i="2" l="1"/>
  <c r="I45" i="2" s="1"/>
  <c r="C46" i="2"/>
  <c r="D46" i="2"/>
  <c r="H45" i="2"/>
  <c r="J45" i="2" s="1"/>
  <c r="I45" i="3"/>
  <c r="K45" i="3" s="1"/>
  <c r="D46" i="3"/>
  <c r="F45" i="3"/>
  <c r="J45" i="3" s="1"/>
  <c r="L45" i="3" s="1"/>
  <c r="D47" i="2" l="1"/>
  <c r="H46" i="2"/>
  <c r="J46" i="2" s="1"/>
  <c r="G46" i="2"/>
  <c r="I46" i="2" s="1"/>
  <c r="C47" i="2"/>
  <c r="F46" i="3"/>
  <c r="J46" i="3" s="1"/>
  <c r="L46" i="3" s="1"/>
  <c r="I46" i="3"/>
  <c r="K46" i="3" s="1"/>
  <c r="D47" i="3"/>
  <c r="G47" i="2" l="1"/>
  <c r="I47" i="2" s="1"/>
  <c r="C48" i="2"/>
  <c r="D48" i="2"/>
  <c r="H47" i="2"/>
  <c r="J47" i="2" s="1"/>
  <c r="D48" i="3"/>
  <c r="I47" i="3"/>
  <c r="K47" i="3" s="1"/>
  <c r="F47" i="3"/>
  <c r="J47" i="3" s="1"/>
  <c r="L47" i="3" s="1"/>
  <c r="H48" i="2" l="1"/>
  <c r="J48" i="2" s="1"/>
  <c r="D49" i="2"/>
  <c r="C49" i="2"/>
  <c r="G48" i="2"/>
  <c r="I48" i="2" s="1"/>
  <c r="D49" i="3"/>
  <c r="I48" i="3"/>
  <c r="K48" i="3" s="1"/>
  <c r="F48" i="3"/>
  <c r="J48" i="3" s="1"/>
  <c r="L48" i="3" s="1"/>
  <c r="D50" i="2" l="1"/>
  <c r="H49" i="2"/>
  <c r="J49" i="2" s="1"/>
  <c r="G49" i="2"/>
  <c r="I49" i="2" s="1"/>
  <c r="C50" i="2"/>
  <c r="F49" i="3"/>
  <c r="J49" i="3" s="1"/>
  <c r="L49" i="3" s="1"/>
  <c r="D50" i="3"/>
  <c r="I49" i="3"/>
  <c r="K49" i="3" s="1"/>
  <c r="G50" i="2" l="1"/>
  <c r="I50" i="2" s="1"/>
  <c r="C51" i="2"/>
  <c r="D51" i="2"/>
  <c r="H50" i="2"/>
  <c r="J50" i="2" s="1"/>
  <c r="F50" i="3"/>
  <c r="J50" i="3" s="1"/>
  <c r="L50" i="3" s="1"/>
  <c r="D51" i="3"/>
  <c r="I50" i="3"/>
  <c r="K50" i="3" s="1"/>
  <c r="D52" i="2" l="1"/>
  <c r="H51" i="2"/>
  <c r="J51" i="2" s="1"/>
  <c r="G51" i="2"/>
  <c r="I51" i="2" s="1"/>
  <c r="C52" i="2"/>
  <c r="D52" i="3"/>
  <c r="I51" i="3"/>
  <c r="K51" i="3" s="1"/>
  <c r="F51" i="3"/>
  <c r="J51" i="3" s="1"/>
  <c r="L51" i="3" s="1"/>
  <c r="C53" i="2" l="1"/>
  <c r="G52" i="2"/>
  <c r="I52" i="2" s="1"/>
  <c r="H52" i="2"/>
  <c r="J52" i="2" s="1"/>
  <c r="D53" i="2"/>
  <c r="D53" i="3"/>
  <c r="I52" i="3"/>
  <c r="K52" i="3" s="1"/>
  <c r="F52" i="3"/>
  <c r="J52" i="3" s="1"/>
  <c r="L52" i="3" s="1"/>
  <c r="D54" i="2" l="1"/>
  <c r="H53" i="2"/>
  <c r="J53" i="2" s="1"/>
  <c r="G53" i="2"/>
  <c r="I53" i="2" s="1"/>
  <c r="C54" i="2"/>
  <c r="F53" i="3"/>
  <c r="J53" i="3" s="1"/>
  <c r="L53" i="3" s="1"/>
  <c r="I53" i="3"/>
  <c r="K53" i="3" s="1"/>
  <c r="D54" i="3"/>
  <c r="G54" i="2" l="1"/>
  <c r="I54" i="2" s="1"/>
  <c r="C55" i="2"/>
  <c r="D55" i="2"/>
  <c r="H54" i="2"/>
  <c r="J54" i="2" s="1"/>
  <c r="F54" i="3"/>
  <c r="J54" i="3" s="1"/>
  <c r="L54" i="3" s="1"/>
  <c r="I54" i="3"/>
  <c r="K54" i="3" s="1"/>
  <c r="D55" i="3"/>
  <c r="G55" i="2" l="1"/>
  <c r="I55" i="2" s="1"/>
  <c r="C56" i="2"/>
  <c r="D56" i="2"/>
  <c r="H55" i="2"/>
  <c r="J55" i="2" s="1"/>
  <c r="D56" i="3"/>
  <c r="I55" i="3"/>
  <c r="K55" i="3" s="1"/>
  <c r="F55" i="3"/>
  <c r="J55" i="3" s="1"/>
  <c r="L55" i="3" s="1"/>
  <c r="H56" i="2" l="1"/>
  <c r="J56" i="2" s="1"/>
  <c r="D57" i="2"/>
  <c r="C57" i="2"/>
  <c r="G56" i="2"/>
  <c r="I56" i="2" s="1"/>
  <c r="D57" i="3"/>
  <c r="I56" i="3"/>
  <c r="K56" i="3" s="1"/>
  <c r="F56" i="3"/>
  <c r="J56" i="3" s="1"/>
  <c r="L56" i="3" s="1"/>
  <c r="G57" i="2" l="1"/>
  <c r="I57" i="2" s="1"/>
  <c r="C58" i="2"/>
  <c r="D58" i="2"/>
  <c r="H57" i="2"/>
  <c r="J57" i="2" s="1"/>
  <c r="F57" i="3"/>
  <c r="J57" i="3" s="1"/>
  <c r="L57" i="3" s="1"/>
  <c r="D58" i="3"/>
  <c r="I57" i="3"/>
  <c r="K57" i="3" s="1"/>
  <c r="D59" i="2" l="1"/>
  <c r="H58" i="2"/>
  <c r="J58" i="2" s="1"/>
  <c r="G58" i="2"/>
  <c r="I58" i="2" s="1"/>
  <c r="C59" i="2"/>
  <c r="F58" i="3"/>
  <c r="J58" i="3" s="1"/>
  <c r="L58" i="3" s="1"/>
  <c r="D59" i="3"/>
  <c r="I58" i="3"/>
  <c r="K58" i="3" s="1"/>
  <c r="D60" i="2" l="1"/>
  <c r="H60" i="2" s="1"/>
  <c r="J60" i="2" s="1"/>
  <c r="L9" i="2" s="1"/>
  <c r="N9" i="2" s="1"/>
  <c r="H59" i="2"/>
  <c r="J59" i="2" s="1"/>
  <c r="G59" i="2"/>
  <c r="I59" i="2" s="1"/>
  <c r="C60" i="2"/>
  <c r="G60" i="2" s="1"/>
  <c r="I60" i="2" s="1"/>
  <c r="K9" i="2" s="1"/>
  <c r="D60" i="3"/>
  <c r="I59" i="3"/>
  <c r="K59" i="3" s="1"/>
  <c r="F59" i="3"/>
  <c r="J59" i="3" s="1"/>
  <c r="L59" i="3" s="1"/>
  <c r="M9" i="2" l="1"/>
  <c r="P60" i="2"/>
  <c r="P59" i="2"/>
  <c r="P54" i="2"/>
  <c r="P53" i="2"/>
  <c r="P46" i="2"/>
  <c r="P45" i="2"/>
  <c r="P38" i="2"/>
  <c r="P37" i="2"/>
  <c r="P30" i="2"/>
  <c r="P25" i="2"/>
  <c r="P23" i="2"/>
  <c r="P21" i="2"/>
  <c r="P19" i="2"/>
  <c r="P17" i="2"/>
  <c r="P15" i="2"/>
  <c r="P13" i="2"/>
  <c r="P11" i="2"/>
  <c r="P58" i="2"/>
  <c r="P57" i="2"/>
  <c r="P50" i="2"/>
  <c r="P49" i="2"/>
  <c r="P61" i="2"/>
  <c r="P56" i="2"/>
  <c r="P55" i="2"/>
  <c r="P48" i="2"/>
  <c r="P47" i="2"/>
  <c r="P40" i="2"/>
  <c r="P39" i="2"/>
  <c r="P32" i="2"/>
  <c r="P31" i="2"/>
  <c r="P29" i="2"/>
  <c r="P27" i="2"/>
  <c r="P24" i="2"/>
  <c r="P41" i="2"/>
  <c r="P51" i="2"/>
  <c r="P36" i="2"/>
  <c r="P34" i="2"/>
  <c r="P33" i="2"/>
  <c r="P22" i="2"/>
  <c r="P14" i="2"/>
  <c r="P9" i="2"/>
  <c r="P52" i="2"/>
  <c r="P35" i="2"/>
  <c r="P16" i="2"/>
  <c r="P44" i="2"/>
  <c r="P42" i="2"/>
  <c r="P28" i="2"/>
  <c r="P18" i="2"/>
  <c r="P12" i="2"/>
  <c r="P26" i="2"/>
  <c r="P20" i="2"/>
  <c r="P10" i="2"/>
  <c r="P43" i="2"/>
  <c r="I60" i="3"/>
  <c r="K60" i="3" s="1"/>
  <c r="M9" i="3" s="1"/>
  <c r="F60" i="3"/>
  <c r="J60" i="3" s="1"/>
  <c r="L60" i="3" s="1"/>
  <c r="N9" i="3" s="1"/>
  <c r="P9" i="3" s="1"/>
  <c r="O59" i="2" l="1"/>
  <c r="O57" i="2"/>
  <c r="Q57" i="2" s="1"/>
  <c r="O55" i="2"/>
  <c r="Q55" i="2" s="1"/>
  <c r="O53" i="2"/>
  <c r="Q53" i="2" s="1"/>
  <c r="O51" i="2"/>
  <c r="Q51" i="2" s="1"/>
  <c r="O49" i="2"/>
  <c r="Q49" i="2" s="1"/>
  <c r="O47" i="2"/>
  <c r="Q47" i="2" s="1"/>
  <c r="O45" i="2"/>
  <c r="Q45" i="2" s="1"/>
  <c r="O43" i="2"/>
  <c r="Q43" i="2" s="1"/>
  <c r="O41" i="2"/>
  <c r="Q41" i="2" s="1"/>
  <c r="O39" i="2"/>
  <c r="Q39" i="2" s="1"/>
  <c r="O37" i="2"/>
  <c r="Q37" i="2" s="1"/>
  <c r="O35" i="2"/>
  <c r="Q35" i="2" s="1"/>
  <c r="O33" i="2"/>
  <c r="Q33" i="2" s="1"/>
  <c r="O31" i="2"/>
  <c r="Q31" i="2" s="1"/>
  <c r="O52" i="2"/>
  <c r="Q52" i="2" s="1"/>
  <c r="O44" i="2"/>
  <c r="Q44" i="2" s="1"/>
  <c r="O36" i="2"/>
  <c r="Q36" i="2" s="1"/>
  <c r="O28" i="2"/>
  <c r="Q28" i="2" s="1"/>
  <c r="O26" i="2"/>
  <c r="Q26" i="2" s="1"/>
  <c r="O24" i="2"/>
  <c r="Q24" i="2" s="1"/>
  <c r="O22" i="2"/>
  <c r="Q22" i="2" s="1"/>
  <c r="O20" i="2"/>
  <c r="Q20" i="2" s="1"/>
  <c r="O18" i="2"/>
  <c r="Q18" i="2" s="1"/>
  <c r="O16" i="2"/>
  <c r="Q16" i="2" s="1"/>
  <c r="O14" i="2"/>
  <c r="Q14" i="2" s="1"/>
  <c r="O12" i="2"/>
  <c r="Q12" i="2" s="1"/>
  <c r="O10" i="2"/>
  <c r="Q10" i="2" s="1"/>
  <c r="O56" i="2"/>
  <c r="Q56" i="2" s="1"/>
  <c r="O48" i="2"/>
  <c r="Q48" i="2" s="1"/>
  <c r="O54" i="2"/>
  <c r="Q54" i="2" s="1"/>
  <c r="O46" i="2"/>
  <c r="Q46" i="2" s="1"/>
  <c r="O38" i="2"/>
  <c r="Q38" i="2" s="1"/>
  <c r="O30" i="2"/>
  <c r="Q30" i="2" s="1"/>
  <c r="O50" i="2"/>
  <c r="Q50" i="2" s="1"/>
  <c r="O32" i="2"/>
  <c r="Q32" i="2" s="1"/>
  <c r="O25" i="2"/>
  <c r="Q25" i="2" s="1"/>
  <c r="O17" i="2"/>
  <c r="Q17" i="2" s="1"/>
  <c r="O58" i="2"/>
  <c r="Q58" i="2" s="1"/>
  <c r="O34" i="2"/>
  <c r="Q34" i="2" s="1"/>
  <c r="O27" i="2"/>
  <c r="Q27" i="2" s="1"/>
  <c r="O19" i="2"/>
  <c r="Q19" i="2" s="1"/>
  <c r="O11" i="2"/>
  <c r="Q11" i="2" s="1"/>
  <c r="O9" i="2"/>
  <c r="Q9" i="2" s="1"/>
  <c r="O29" i="2"/>
  <c r="Q29" i="2" s="1"/>
  <c r="O13" i="2"/>
  <c r="Q13" i="2" s="1"/>
  <c r="O40" i="2"/>
  <c r="Q40" i="2" s="1"/>
  <c r="O23" i="2"/>
  <c r="Q23" i="2" s="1"/>
  <c r="O21" i="2"/>
  <c r="Q21" i="2" s="1"/>
  <c r="O15" i="2"/>
  <c r="Q15" i="2" s="1"/>
  <c r="O42" i="2"/>
  <c r="Q42" i="2" s="1"/>
  <c r="R61" i="3"/>
  <c r="R60" i="3"/>
  <c r="R56" i="3"/>
  <c r="R52" i="3"/>
  <c r="R48" i="3"/>
  <c r="R57" i="3"/>
  <c r="R53" i="3"/>
  <c r="R49" i="3"/>
  <c r="R45" i="3"/>
  <c r="R41" i="3"/>
  <c r="R37" i="3"/>
  <c r="R33" i="3"/>
  <c r="R29" i="3"/>
  <c r="R25" i="3"/>
  <c r="R59" i="3"/>
  <c r="R51" i="3"/>
  <c r="R40" i="3"/>
  <c r="R35" i="3"/>
  <c r="R30" i="3"/>
  <c r="R24" i="3"/>
  <c r="R19" i="3"/>
  <c r="R15" i="3"/>
  <c r="R11" i="3"/>
  <c r="R55" i="3"/>
  <c r="R50" i="3"/>
  <c r="R42" i="3"/>
  <c r="R34" i="3"/>
  <c r="R16" i="3"/>
  <c r="R58" i="3"/>
  <c r="R46" i="3"/>
  <c r="R44" i="3"/>
  <c r="R43" i="3"/>
  <c r="R38" i="3"/>
  <c r="R26" i="3"/>
  <c r="R20" i="3"/>
  <c r="R14" i="3"/>
  <c r="R54" i="3"/>
  <c r="R39" i="3"/>
  <c r="R36" i="3"/>
  <c r="R31" i="3"/>
  <c r="R28" i="3"/>
  <c r="R27" i="3"/>
  <c r="R18" i="3"/>
  <c r="R47" i="3"/>
  <c r="R32" i="3"/>
  <c r="R23" i="3"/>
  <c r="R22" i="3"/>
  <c r="R17" i="3"/>
  <c r="R12" i="3"/>
  <c r="R21" i="3"/>
  <c r="R10" i="3"/>
  <c r="R9" i="3"/>
  <c r="R13" i="3"/>
  <c r="O9" i="3"/>
  <c r="O60" i="2" l="1"/>
  <c r="Q59" i="2"/>
  <c r="Q59" i="3"/>
  <c r="Q55" i="3"/>
  <c r="S55" i="3" s="1"/>
  <c r="Q51" i="3"/>
  <c r="S51" i="3" s="1"/>
  <c r="Q47" i="3"/>
  <c r="S47" i="3" s="1"/>
  <c r="Q56" i="3"/>
  <c r="S56" i="3" s="1"/>
  <c r="Q52" i="3"/>
  <c r="S52" i="3" s="1"/>
  <c r="Q48" i="3"/>
  <c r="S48" i="3" s="1"/>
  <c r="Q44" i="3"/>
  <c r="S44" i="3" s="1"/>
  <c r="Q40" i="3"/>
  <c r="S40" i="3" s="1"/>
  <c r="Q36" i="3"/>
  <c r="S36" i="3" s="1"/>
  <c r="Q32" i="3"/>
  <c r="S32" i="3" s="1"/>
  <c r="Q28" i="3"/>
  <c r="S28" i="3" s="1"/>
  <c r="Q24" i="3"/>
  <c r="S24" i="3" s="1"/>
  <c r="Q58" i="3"/>
  <c r="S58" i="3" s="1"/>
  <c r="Q53" i="3"/>
  <c r="S53" i="3" s="1"/>
  <c r="Q50" i="3"/>
  <c r="S50" i="3" s="1"/>
  <c r="Q42" i="3"/>
  <c r="S42" i="3" s="1"/>
  <c r="Q41" i="3"/>
  <c r="S41" i="3" s="1"/>
  <c r="Q31" i="3"/>
  <c r="S31" i="3" s="1"/>
  <c r="Q26" i="3"/>
  <c r="S26" i="3" s="1"/>
  <c r="Q25" i="3"/>
  <c r="S25" i="3" s="1"/>
  <c r="Q22" i="3"/>
  <c r="S22" i="3" s="1"/>
  <c r="Q18" i="3"/>
  <c r="S18" i="3" s="1"/>
  <c r="Q14" i="3"/>
  <c r="S14" i="3" s="1"/>
  <c r="Q10" i="3"/>
  <c r="S10" i="3" s="1"/>
  <c r="Q37" i="3"/>
  <c r="S37" i="3" s="1"/>
  <c r="Q33" i="3"/>
  <c r="S33" i="3" s="1"/>
  <c r="Q29" i="3"/>
  <c r="S29" i="3" s="1"/>
  <c r="Q23" i="3"/>
  <c r="S23" i="3" s="1"/>
  <c r="Q17" i="3"/>
  <c r="S17" i="3" s="1"/>
  <c r="Q12" i="3"/>
  <c r="S12" i="3" s="1"/>
  <c r="Q49" i="3"/>
  <c r="S49" i="3" s="1"/>
  <c r="Q35" i="3"/>
  <c r="S35" i="3" s="1"/>
  <c r="Q34" i="3"/>
  <c r="S34" i="3" s="1"/>
  <c r="Q21" i="3"/>
  <c r="S21" i="3" s="1"/>
  <c r="Q16" i="3"/>
  <c r="S16" i="3" s="1"/>
  <c r="Q15" i="3"/>
  <c r="S15" i="3" s="1"/>
  <c r="Q57" i="3"/>
  <c r="S57" i="3" s="1"/>
  <c r="Q46" i="3"/>
  <c r="S46" i="3" s="1"/>
  <c r="Q43" i="3"/>
  <c r="S43" i="3" s="1"/>
  <c r="Q38" i="3"/>
  <c r="S38" i="3" s="1"/>
  <c r="Q30" i="3"/>
  <c r="S30" i="3" s="1"/>
  <c r="Q20" i="3"/>
  <c r="S20" i="3" s="1"/>
  <c r="Q19" i="3"/>
  <c r="S19" i="3" s="1"/>
  <c r="Q54" i="3"/>
  <c r="S54" i="3" s="1"/>
  <c r="Q45" i="3"/>
  <c r="S45" i="3" s="1"/>
  <c r="Q39" i="3"/>
  <c r="S39" i="3" s="1"/>
  <c r="Q27" i="3"/>
  <c r="S27" i="3" s="1"/>
  <c r="Q13" i="3"/>
  <c r="S13" i="3" s="1"/>
  <c r="Q9" i="3"/>
  <c r="S9" i="3" s="1"/>
  <c r="Q11" i="3"/>
  <c r="S11" i="3" s="1"/>
  <c r="R9" i="2" l="1"/>
  <c r="D2" i="2" s="1"/>
  <c r="Q60" i="2"/>
  <c r="O61" i="2"/>
  <c r="Q60" i="3"/>
  <c r="S59" i="3"/>
  <c r="Q61" i="3" l="1"/>
  <c r="S60" i="3"/>
  <c r="T9" i="3" s="1"/>
  <c r="E2" i="3" s="1"/>
  <c r="I5" i="9" l="1"/>
  <c r="K5" i="9" s="1"/>
  <c r="F17" i="9" s="1"/>
  <c r="F27" i="9" s="1"/>
  <c r="G5" i="9"/>
  <c r="I7" i="9"/>
  <c r="K7" i="9" s="1"/>
  <c r="F22" i="9" s="1"/>
  <c r="F37" i="9" s="1"/>
  <c r="G7" i="9"/>
  <c r="I10" i="9"/>
  <c r="K10" i="9" s="1"/>
  <c r="F24" i="9" s="1"/>
  <c r="F41" i="9" s="1"/>
  <c r="G10" i="9"/>
  <c r="I11" i="9"/>
  <c r="K11" i="9" s="1"/>
  <c r="F20" i="9" s="1"/>
  <c r="F33" i="9" s="1"/>
  <c r="G11" i="9"/>
  <c r="I4" i="9"/>
  <c r="K4" i="9" s="1"/>
  <c r="F21" i="9" s="1"/>
  <c r="G4" i="9"/>
  <c r="I8" i="9"/>
  <c r="K8" i="9" s="1"/>
  <c r="F23" i="9" s="1"/>
  <c r="F39" i="9" s="1"/>
  <c r="G8" i="9"/>
  <c r="I9" i="9"/>
  <c r="K9" i="9" s="1"/>
  <c r="F19" i="9" s="1"/>
  <c r="F31" i="9" s="1"/>
  <c r="G9" i="9"/>
  <c r="I6" i="9"/>
  <c r="K6" i="9" s="1"/>
  <c r="F18" i="9" s="1"/>
  <c r="F29" i="9" s="1"/>
  <c r="G6" i="9"/>
  <c r="H11" i="9" l="1"/>
  <c r="H5" i="9"/>
  <c r="H9" i="9"/>
  <c r="H6" i="9"/>
  <c r="H10" i="9"/>
  <c r="H8" i="9"/>
  <c r="H7" i="9"/>
  <c r="H4" i="9"/>
  <c r="J8" i="9" l="1"/>
  <c r="L8" i="9" s="1"/>
  <c r="J9" i="9"/>
  <c r="L9" i="9" s="1"/>
  <c r="T8" i="9" l="1"/>
  <c r="G23" i="9"/>
  <c r="G39" i="9" s="1"/>
  <c r="G58" i="9" s="1"/>
  <c r="J6" i="9"/>
  <c r="L6" i="9" s="1"/>
  <c r="J11" i="9"/>
  <c r="L11" i="9" s="1"/>
  <c r="J4" i="9"/>
  <c r="L4" i="9" s="1"/>
  <c r="J7" i="9"/>
  <c r="L7" i="9" s="1"/>
  <c r="J5" i="9"/>
  <c r="L5" i="9" s="1"/>
  <c r="T9" i="9"/>
  <c r="G19" i="9"/>
  <c r="G31" i="9" s="1"/>
  <c r="G50" i="9" s="1"/>
  <c r="J10" i="9"/>
  <c r="L10" i="9" s="1"/>
  <c r="T10" i="9" l="1"/>
  <c r="G24" i="9"/>
  <c r="G41" i="9" s="1"/>
  <c r="T5" i="9"/>
  <c r="G17" i="9"/>
  <c r="G27" i="9" s="1"/>
  <c r="G46" i="9" s="1"/>
  <c r="T4" i="9"/>
  <c r="G21" i="9"/>
  <c r="G18" i="9"/>
  <c r="G29" i="9" s="1"/>
  <c r="G48" i="9" s="1"/>
  <c r="T6" i="9"/>
  <c r="G22" i="9"/>
  <c r="G37" i="9" s="1"/>
  <c r="G56" i="9" s="1"/>
  <c r="T7" i="9"/>
  <c r="G20" i="9"/>
  <c r="G33" i="9" s="1"/>
  <c r="G52" i="9" s="1"/>
  <c r="T11" i="9"/>
</calcChain>
</file>

<file path=xl/sharedStrings.xml><?xml version="1.0" encoding="utf-8"?>
<sst xmlns="http://schemas.openxmlformats.org/spreadsheetml/2006/main" count="416" uniqueCount="186">
  <si>
    <t>Contrib (C.)</t>
  </si>
  <si>
    <t>Disc Factor</t>
  </si>
  <si>
    <t>r</t>
  </si>
  <si>
    <t>t</t>
  </si>
  <si>
    <t>Intertemporal pension balance</t>
  </si>
  <si>
    <t>Discounted IPB</t>
  </si>
  <si>
    <t>NPV of IPB</t>
  </si>
  <si>
    <t>conv factor (t=0 to t=50)</t>
  </si>
  <si>
    <t>conv factor (t=0 to infinity)</t>
  </si>
  <si>
    <t>Control</t>
  </si>
  <si>
    <t>Pension balance (reform)</t>
  </si>
  <si>
    <t>Pension balance (baseline)</t>
  </si>
  <si>
    <t>Spending (reform)</t>
  </si>
  <si>
    <t>Spending (baseline)</t>
  </si>
  <si>
    <t>NPV PB (reform)</t>
  </si>
  <si>
    <t>NPV PB (baseline)</t>
  </si>
  <si>
    <t>Discounted PB (baseline)</t>
  </si>
  <si>
    <t>Discounted PB (reform)</t>
  </si>
  <si>
    <t>Intertemporal pension balance (baseline)</t>
  </si>
  <si>
    <t>Intertemporal pension balance (reform)</t>
  </si>
  <si>
    <t>Contribution (reform)</t>
  </si>
  <si>
    <t>Transition period for contributors</t>
  </si>
  <si>
    <t>Contrib (baseline)</t>
  </si>
  <si>
    <t>Share of beneficiaries in the mixed system</t>
  </si>
  <si>
    <t>Contribution rate (baseline)</t>
  </si>
  <si>
    <t>Contribution rate (reform)</t>
  </si>
  <si>
    <t>Drop in rep. contribution and benefits</t>
  </si>
  <si>
    <t>Country</t>
  </si>
  <si>
    <t>Estonia</t>
  </si>
  <si>
    <t>Hungary</t>
  </si>
  <si>
    <t>Poland</t>
  </si>
  <si>
    <t>Bulgaria</t>
  </si>
  <si>
    <t>n.a.</t>
  </si>
  <si>
    <t>Latvia</t>
  </si>
  <si>
    <t>Lithuania</t>
  </si>
  <si>
    <t>Romania</t>
  </si>
  <si>
    <t>Slovak Republic</t>
  </si>
  <si>
    <t>4%+2%</t>
  </si>
  <si>
    <t>6-&gt;8%</t>
  </si>
  <si>
    <t>2%-&gt;5%</t>
  </si>
  <si>
    <t>2%-&gt;6%</t>
  </si>
  <si>
    <t>3.5%-&gt;5.5%</t>
  </si>
  <si>
    <t>2%-&gt;10%</t>
  </si>
  <si>
    <t>Year of reversal</t>
  </si>
  <si>
    <t>GEO/TIME</t>
  </si>
  <si>
    <t>2007</t>
  </si>
  <si>
    <t>2008</t>
  </si>
  <si>
    <t>2009</t>
  </si>
  <si>
    <t>2010</t>
  </si>
  <si>
    <t>2011</t>
  </si>
  <si>
    <t>2012</t>
  </si>
  <si>
    <t>2013</t>
  </si>
  <si>
    <t>2014</t>
  </si>
  <si>
    <t>2015</t>
  </si>
  <si>
    <t>2016</t>
  </si>
  <si>
    <t>2017</t>
  </si>
  <si>
    <t>2018</t>
  </si>
  <si>
    <t>Slovakia</t>
  </si>
  <si>
    <r>
      <rPr>
        <i/>
        <sz val="11"/>
        <rFont val="Calibri"/>
        <family val="2"/>
      </rPr>
      <t xml:space="preserve">Source: </t>
    </r>
    <r>
      <rPr>
        <i/>
        <u/>
        <sz val="11"/>
        <color theme="10"/>
        <rFont val="Calibri"/>
        <family val="2"/>
        <scheme val="minor"/>
      </rPr>
      <t>Eurostat, https://appsso.eurostat.ec.europa.eu/nui/show.do</t>
    </r>
  </si>
  <si>
    <t>Source: Whitehouse (2011).</t>
  </si>
  <si>
    <t>Average drop (2009-2007)</t>
  </si>
  <si>
    <t>time</t>
  </si>
  <si>
    <t>Real GDP growth rate</t>
  </si>
  <si>
    <t>Year of second pillar adoption</t>
  </si>
  <si>
    <t>2007/b</t>
  </si>
  <si>
    <t>/a: Selected countries correspond to those covered in IMF (2011).</t>
  </si>
  <si>
    <t>/b: Romania legislated the second pillar in 2004 but it did not become functional until 2007 [(ILO 2018e)].</t>
  </si>
  <si>
    <t>Country/a</t>
  </si>
  <si>
    <t>/c: In four occasions, between 2008 and 1015, the government allowed second-pillar members to refund their account balances and regain the right to a full public pension. However, in 2012, the contribution rate was reduced from 9 to 4 per cent.</t>
  </si>
  <si>
    <t>Slovakia/c</t>
  </si>
  <si>
    <t>Romania/b</t>
  </si>
  <si>
    <t>Year joining the Eurozone</t>
  </si>
  <si>
    <t>Year intended to join the Eurozone</t>
  </si>
  <si>
    <t>2008/2010</t>
  </si>
  <si>
    <t>Year joining ERM II</t>
  </si>
  <si>
    <t>2008/2012/d</t>
  </si>
  <si>
    <t>/d: Announced in 2008 its intention to join the Eurozone by 2012.</t>
  </si>
  <si>
    <t>0.5*</t>
  </si>
  <si>
    <t>0.2*</t>
  </si>
  <si>
    <t>transition cost (TC)</t>
  </si>
  <si>
    <t>https://www.aeaweb.org/conference/2018/preliminary/paper/RS2ZtRF2</t>
  </si>
  <si>
    <t>country</t>
  </si>
  <si>
    <t>Year joining the EU</t>
  </si>
  <si>
    <t>Maastricht threshold</t>
  </si>
  <si>
    <t>2010-2011</t>
  </si>
  <si>
    <t>Correction years</t>
  </si>
  <si>
    <t>Required structural effort (cumulative)</t>
  </si>
  <si>
    <t>2014-2016</t>
  </si>
  <si>
    <t>2009-2014</t>
  </si>
  <si>
    <t>2010-2014</t>
  </si>
  <si>
    <t>2009-2013</t>
  </si>
  <si>
    <t>2010-2013</t>
  </si>
  <si>
    <t>2009-2012</t>
  </si>
  <si>
    <t>2010-2012</t>
  </si>
  <si>
    <t xml:space="preserve"> excessive deficit procedures (EDPs) lounched 2003-06</t>
  </si>
  <si>
    <t xml:space="preserve"> excessive deficit procedures (EDPs) lounched 2008-14</t>
  </si>
  <si>
    <t>2004-2012</t>
  </si>
  <si>
    <t>2006-2012</t>
  </si>
  <si>
    <t>2004-2007</t>
  </si>
  <si>
    <t>2005-2007</t>
  </si>
  <si>
    <t>First round of EDPs</t>
  </si>
  <si>
    <t>Year joining EU</t>
  </si>
  <si>
    <t>Year under excessive deficit procedures (EDPs)</t>
  </si>
  <si>
    <t>na</t>
  </si>
  <si>
    <t>Before</t>
  </si>
  <si>
    <t>After</t>
  </si>
  <si>
    <t>Pension adjusted balance</t>
  </si>
  <si>
    <t>Diverted cont 2008</t>
  </si>
  <si>
    <t>Current balance (2007)</t>
  </si>
  <si>
    <t>Values from 2007, all in % of GDP</t>
  </si>
  <si>
    <t>Another option for figure</t>
  </si>
  <si>
    <t>Figure options</t>
  </si>
  <si>
    <t>Effects</t>
  </si>
  <si>
    <t>Individual account contribution reduced from 5.5 per cent to 1.5 per cent</t>
  </si>
  <si>
    <t>Second-pillar contribution rate reduced to 2 percent and later (2016) increased to 6 per cent.</t>
  </si>
  <si>
    <t>On four occasions between 2008-15 the government allowed second-pillar members to refund their account balances and regain the right to a full public pension (and, conversely, first-pillar members to join the mixed system).
In 2012 the contribution rate was reduced to 4 per cent, with a provision to increase by 0.25 per cent per year, starting in 2017 and reaching 6 per cent in 2024.</t>
  </si>
  <si>
    <t>Source: ILO 2018e</t>
  </si>
  <si>
    <t>Second-pillar members were allowed to return to the first pillar alone, while refunding their account balances to the government.
The first pillar alone was made the default for new labour market entrants who do not select a second-pillar fund within one year.</t>
  </si>
  <si>
    <t>Contribution rate to second pillar temporarily reduced to zero between 2009-10. 
It was later temporarily increased to 8 per cent to make up for missed contributions between 2014-17.</t>
  </si>
  <si>
    <t>Private account owners can maintain their accounts but loosing rights to public pensions (75 per cent) if they remain in the private system. 
New entrants to the labour market cannot enrol in the private pillar.</t>
  </si>
  <si>
    <t>A legislated increase in contribution rate was suspended and slowed. 
Later the rate was reduced from 5.1 per cent to 3.75 percent.</t>
  </si>
  <si>
    <t>Contribution rate to the second-pillar was reduced from 7.3 percent to 2.3 percent and later increased to 2.92 percent (2014). Contributions were re-directed to a special subaccount in the public notional DC tier.
In 2013, participation in the second-pillar was made voluntary. The transfer of account balances to the public notional defined contribution (NDC) scheme was made possible.</t>
  </si>
  <si>
    <r>
      <t>País</t>
    </r>
    <r>
      <rPr>
        <i/>
        <vertAlign val="superscript"/>
        <sz val="9"/>
        <color rgb="FF000000"/>
        <rFont val="Calibri"/>
        <family val="2"/>
      </rPr>
      <t>a</t>
    </r>
  </si>
  <si>
    <t>Año de reforma</t>
  </si>
  <si>
    <t>Condiciones de participación</t>
  </si>
  <si>
    <r>
      <t>Cambio en contribuciones</t>
    </r>
    <r>
      <rPr>
        <i/>
        <vertAlign val="superscript"/>
        <sz val="9"/>
        <color rgb="FF000000"/>
        <rFont val="Calibri"/>
        <family val="2"/>
      </rPr>
      <t>c</t>
    </r>
  </si>
  <si>
    <t>Cambio en beneficios</t>
  </si>
  <si>
    <t>Nuevos participantes</t>
  </si>
  <si>
    <t>Participantes existentes</t>
  </si>
  <si>
    <t>Obligatorio</t>
  </si>
  <si>
    <t>Obligatorio &lt; 20, voluntario 20-60</t>
  </si>
  <si>
    <t>Hungría</t>
  </si>
  <si>
    <t>Obligatorio/voluntario</t>
  </si>
  <si>
    <t>Voluntario</t>
  </si>
  <si>
    <t>Polonia</t>
  </si>
  <si>
    <t xml:space="preserve">Obligatorio </t>
  </si>
  <si>
    <t>Obligatorio &lt; 30, voluntario 30-50</t>
  </si>
  <si>
    <t>Eslovaquia</t>
  </si>
  <si>
    <t>Obligatorio &lt; 30, voluntario &gt; 30</t>
  </si>
  <si>
    <t>N/A</t>
  </si>
  <si>
    <t>Letonia</t>
  </si>
  <si>
    <t>Obligatorio &lt; 30, voluntario 30-49</t>
  </si>
  <si>
    <t>Lituania</t>
  </si>
  <si>
    <t>Rumania</t>
  </si>
  <si>
    <r>
      <t>2007</t>
    </r>
    <r>
      <rPr>
        <i/>
        <vertAlign val="superscript"/>
        <sz val="9"/>
        <color rgb="FF000000"/>
        <rFont val="Calibri"/>
        <family val="2"/>
      </rPr>
      <t>b</t>
    </r>
  </si>
  <si>
    <t>Obligatorio &lt; 35, voluntario 35-45</t>
  </si>
  <si>
    <t xml:space="preserve">a Los países seleccionados corresponden a los cubiertos en IMF (2011). </t>
  </si>
  <si>
    <t>b La reforma en Rumania fue legislada en 2004, pero no entró en funcionamiento sino hasta 2007 (Ortiz et al. 2018).</t>
  </si>
  <si>
    <t>c Una flecha indica que las contribuciones aumentan gradualmente. En Estonia, 2% de las contribuciones provino de contribuciones de nuevos participantes en lugar de ser desviadas desde el primer pilar.</t>
  </si>
  <si>
    <t>Fuente: (Whitehouse 2011).</t>
  </si>
  <si>
    <t>País</t>
  </si>
  <si>
    <t>Balance presupuestario</t>
  </si>
  <si>
    <t>Contribuciones desviadas</t>
  </si>
  <si>
    <t>Presupuesto (se supone  reversión total)</t>
  </si>
  <si>
    <t>Año de reversión</t>
  </si>
  <si>
    <r>
      <t xml:space="preserve">Eslovaquia </t>
    </r>
    <r>
      <rPr>
        <i/>
        <vertAlign val="superscript"/>
        <sz val="10"/>
        <color rgb="FF000000"/>
        <rFont val="Calibri"/>
        <family val="2"/>
      </rPr>
      <t>a</t>
    </r>
    <r>
      <rPr>
        <sz val="9"/>
        <color rgb="FF000000"/>
        <rFont val="Calibri"/>
        <family val="2"/>
      </rPr>
      <t xml:space="preserve"> </t>
    </r>
  </si>
  <si>
    <t xml:space="preserve">Eslovaquia a </t>
  </si>
  <si>
    <r>
      <t xml:space="preserve">Balance intertemporal </t>
    </r>
    <r>
      <rPr>
        <b/>
        <sz val="7"/>
        <color theme="1"/>
        <rFont val="Calibri"/>
        <family val="2"/>
      </rPr>
      <t>post</t>
    </r>
    <r>
      <rPr>
        <sz val="7"/>
        <color theme="1"/>
        <rFont val="Calibri"/>
        <family val="2"/>
        <scheme val="minor"/>
      </rPr>
      <t xml:space="preserve"> reversiones</t>
    </r>
  </si>
  <si>
    <r>
      <t xml:space="preserve">BPAP </t>
    </r>
    <r>
      <rPr>
        <b/>
        <sz val="7"/>
        <color theme="1"/>
        <rFont val="Calibri"/>
        <family val="2"/>
        <scheme val="minor"/>
      </rPr>
      <t>pre</t>
    </r>
    <r>
      <rPr>
        <sz val="7"/>
        <color theme="1"/>
        <rFont val="Calibri"/>
        <family val="2"/>
        <scheme val="minor"/>
      </rPr>
      <t xml:space="preserve"> reversiones</t>
    </r>
  </si>
  <si>
    <r>
      <t xml:space="preserve">BPAP </t>
    </r>
    <r>
      <rPr>
        <b/>
        <sz val="7"/>
        <color theme="1"/>
        <rFont val="Calibri"/>
        <family val="2"/>
      </rPr>
      <t>post</t>
    </r>
    <r>
      <rPr>
        <sz val="7"/>
        <color theme="1"/>
        <rFont val="Calibri"/>
        <family val="2"/>
        <scheme val="minor"/>
      </rPr>
      <t xml:space="preserve"> reversiones</t>
    </r>
  </si>
  <si>
    <r>
      <t>Eslovaquia</t>
    </r>
    <r>
      <rPr>
        <i/>
        <vertAlign val="superscript"/>
        <sz val="8"/>
        <color theme="1"/>
        <rFont val="Calibri"/>
        <family val="2"/>
      </rPr>
      <t>a</t>
    </r>
    <r>
      <rPr>
        <sz val="7"/>
        <color theme="1"/>
        <rFont val="Calibri"/>
        <family val="2"/>
        <scheme val="minor"/>
      </rPr>
      <t xml:space="preserve"> </t>
    </r>
  </si>
  <si>
    <t>Balance presupuestario 2007 (Eurostat)</t>
  </si>
  <si>
    <t>Balance presupuestario 2007 (IMF 2011)</t>
  </si>
  <si>
    <t>Contribuciones desviadas 2007 (IMF 2011)</t>
  </si>
  <si>
    <t>Balance asumiendo reversión</t>
  </si>
  <si>
    <t>Diferentes fuentes y métodos</t>
  </si>
  <si>
    <t>Contribuciones desviadas año pre reversión (Bielawska 2017)</t>
  </si>
  <si>
    <t>Contribuciones desviadas año pre reversión (FMI 2011)</t>
  </si>
  <si>
    <t>Balance presupuestario año pre reversión (Eurostat)</t>
  </si>
  <si>
    <r>
      <t xml:space="preserve">a </t>
    </r>
    <r>
      <rPr>
        <i/>
        <sz val="9"/>
        <color theme="1"/>
        <rFont val="Times New Roman"/>
        <family val="1"/>
      </rPr>
      <t xml:space="preserve">En cuatro ocasiones entre 2008 y 2015, el gobierno permitió la devolución de sus aportes a los participantes del segundo pilar y recuperar el derecho a una pensión pública completa. Sin embargo, en 2012 la tasa de contribución se redujo de 9% a 4%. </t>
    </r>
  </si>
  <si>
    <r>
      <t xml:space="preserve">Fuente: </t>
    </r>
    <r>
      <rPr>
        <i/>
        <sz val="9"/>
        <color rgb="FF000000"/>
        <rFont val="Calibri"/>
        <family val="2"/>
      </rPr>
      <t>Año de reversión,</t>
    </r>
    <r>
      <rPr>
        <i/>
        <sz val="9"/>
        <color theme="1"/>
        <rFont val="Times New Roman"/>
        <family val="1"/>
      </rPr>
      <t xml:space="preserve"> ILO (2018); indicadores fiscales provenientes de IMF (2011) y European Commission (2020).</t>
    </r>
  </si>
  <si>
    <r>
      <rPr>
        <i/>
        <sz val="11"/>
        <rFont val="Calibri"/>
        <family val="2"/>
      </rPr>
      <t xml:space="preserve">Fuente: </t>
    </r>
    <r>
      <rPr>
        <i/>
        <u/>
        <sz val="11"/>
        <color theme="10"/>
        <rFont val="Calibri"/>
        <family val="2"/>
        <scheme val="minor"/>
      </rPr>
      <t>Eurostat, https://appsso.eurostat.ec.europa.eu/nui/show.do</t>
    </r>
  </si>
  <si>
    <t>Net Lending/Borrowing (Eurostat)</t>
  </si>
  <si>
    <t>Revenue Losses due to reform, IMF (2011) Excel</t>
  </si>
  <si>
    <t>Promedio</t>
  </si>
  <si>
    <t>Fuente: IMF (2011) Excel</t>
  </si>
  <si>
    <t>BPAP después de la reversión menos BPAP antes de la reversión (% del PIB)</t>
  </si>
  <si>
    <t>Cambio porcentual en las contribuciones menos cambio porcentual en los beneficios</t>
  </si>
  <si>
    <t>Cambio porcentual en tasa de dependencia (2007-2060)</t>
  </si>
  <si>
    <t>Cambio en contribuciones</t>
  </si>
  <si>
    <t>Balance fiscal global (2007)</t>
  </si>
  <si>
    <t>Balance pensional (2007)</t>
  </si>
  <si>
    <t>Balance no asociado a pensiones (2007)</t>
  </si>
  <si>
    <r>
      <t xml:space="preserve">VAN balance pensiones </t>
    </r>
    <r>
      <rPr>
        <b/>
        <sz val="7"/>
        <color theme="1"/>
        <rFont val="Calibri"/>
        <family val="2"/>
      </rPr>
      <t>pre</t>
    </r>
    <r>
      <rPr>
        <sz val="7"/>
        <color theme="1"/>
        <rFont val="Calibri"/>
        <family val="2"/>
        <scheme val="minor"/>
      </rPr>
      <t xml:space="preserve"> reversiones (2007-2080)</t>
    </r>
  </si>
  <si>
    <r>
      <t xml:space="preserve">VAN balance pensiones </t>
    </r>
    <r>
      <rPr>
        <b/>
        <sz val="7"/>
        <color theme="1"/>
        <rFont val="Calibri"/>
        <family val="2"/>
      </rPr>
      <t xml:space="preserve">post </t>
    </r>
    <r>
      <rPr>
        <sz val="7"/>
        <color theme="1"/>
        <rFont val="Calibri"/>
        <family val="2"/>
        <scheme val="minor"/>
      </rPr>
      <t>reversiones (2007-2080)</t>
    </r>
  </si>
  <si>
    <r>
      <t xml:space="preserve">Balance intertemporal </t>
    </r>
    <r>
      <rPr>
        <b/>
        <sz val="7"/>
        <color theme="1"/>
        <rFont val="Calibri"/>
        <family val="2"/>
      </rPr>
      <t>pre</t>
    </r>
    <r>
      <rPr>
        <sz val="7"/>
        <color theme="1"/>
        <rFont val="Calibri"/>
        <family val="2"/>
        <scheme val="minor"/>
      </rPr>
      <t xml:space="preserve"> reversiones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</si>
</sst>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0"/>
    <numFmt numFmtId="165" formatCode="0.000"/>
    <numFmt numFmtId="166" formatCode="0.0%"/>
    <numFmt numFmtId="167" formatCode="#,##0.00000"/>
    <numFmt numFmtId="168" formatCode="#,##0.0"/>
    <numFmt numFmtId="169" formatCode="0.0"/>
    <numFmt numFmtId="170" formatCode="_(* #,##0.0_);_(* \(#,##0.0\);_(* &quot;-&quot;??_);_(@_)"/>
    <numFmt numFmtId="171" formatCode="#,##0.##########"/>
  </numFmts>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sz val="11"/>
      <name val="Arial"/>
      <family val="2"/>
    </font>
    <font>
      <sz val="10"/>
      <name val="Arial"/>
      <family val="2"/>
    </font>
    <font>
      <b/>
      <sz val="10"/>
      <name val="Arial"/>
      <family val="2"/>
    </font>
    <font>
      <sz val="10"/>
      <color theme="1"/>
      <name val="Arial"/>
      <family val="2"/>
    </font>
    <font>
      <i/>
      <sz val="10"/>
      <name val="Arial"/>
      <family val="2"/>
    </font>
    <font>
      <i/>
      <u/>
      <sz val="11"/>
      <color theme="10"/>
      <name val="Calibri"/>
      <family val="2"/>
      <scheme val="minor"/>
    </font>
    <font>
      <i/>
      <sz val="11"/>
      <name val="Calibri"/>
      <family val="2"/>
    </font>
    <font>
      <sz val="9"/>
      <color rgb="FF000000"/>
      <name val="Calibri"/>
      <family val="2"/>
      <scheme val="minor"/>
    </font>
    <font>
      <sz val="9"/>
      <name val="Calibri"/>
      <family val="2"/>
      <scheme val="minor"/>
    </font>
    <font>
      <b/>
      <sz val="9"/>
      <color indexed="9"/>
      <name val="Arial"/>
      <family val="2"/>
    </font>
    <font>
      <b/>
      <sz val="9"/>
      <name val="Arial"/>
      <family val="2"/>
    </font>
    <font>
      <sz val="9"/>
      <name val="Arial"/>
      <family val="2"/>
    </font>
    <font>
      <sz val="11"/>
      <color rgb="FFFF0000"/>
      <name val="Calibri"/>
      <family val="2"/>
      <scheme val="minor"/>
    </font>
    <font>
      <sz val="8"/>
      <color theme="1"/>
      <name val="Calibri"/>
      <family val="2"/>
      <scheme val="minor"/>
    </font>
    <font>
      <i/>
      <sz val="10"/>
      <color theme="1"/>
      <name val="Arial"/>
      <family val="2"/>
    </font>
    <font>
      <sz val="9"/>
      <color rgb="FF000000"/>
      <name val="Calibri"/>
      <family val="2"/>
    </font>
    <font>
      <i/>
      <sz val="9"/>
      <color rgb="FF000000"/>
      <name val="Calibri"/>
      <family val="2"/>
    </font>
    <font>
      <i/>
      <vertAlign val="superscript"/>
      <sz val="9"/>
      <color rgb="FF000000"/>
      <name val="Calibri"/>
      <family val="2"/>
    </font>
    <font>
      <i/>
      <sz val="9"/>
      <color theme="1"/>
      <name val="Times New Roman"/>
      <family val="1"/>
    </font>
    <font>
      <i/>
      <vertAlign val="superscript"/>
      <sz val="10"/>
      <color rgb="FF000000"/>
      <name val="Calibri"/>
      <family val="2"/>
    </font>
    <font>
      <sz val="7"/>
      <color theme="1"/>
      <name val="Calibri"/>
      <family val="2"/>
      <scheme val="minor"/>
    </font>
    <font>
      <b/>
      <sz val="7"/>
      <color theme="1"/>
      <name val="Calibri"/>
      <family val="2"/>
    </font>
    <font>
      <b/>
      <sz val="7"/>
      <color theme="1"/>
      <name val="Calibri"/>
      <family val="2"/>
      <scheme val="minor"/>
    </font>
    <font>
      <sz val="7"/>
      <name val="Calibri"/>
      <family val="2"/>
      <scheme val="minor"/>
    </font>
    <font>
      <i/>
      <vertAlign val="superscript"/>
      <sz val="8"/>
      <color theme="1"/>
      <name val="Calibri"/>
      <family val="2"/>
    </font>
    <font>
      <i/>
      <vertAlign val="superscript"/>
      <sz val="11"/>
      <color theme="1"/>
      <name val="Calibri"/>
      <family val="2"/>
    </font>
  </fonts>
  <fills count="19">
    <fill>
      <patternFill patternType="none"/>
    </fill>
    <fill>
      <patternFill patternType="gray125"/>
    </fill>
    <fill>
      <patternFill patternType="solid">
        <fgColor theme="7"/>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44"/>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2F2F2"/>
        <bgColor indexed="64"/>
      </patternFill>
    </fill>
    <fill>
      <patternFill patternType="solid">
        <fgColor rgb="FF4669AF"/>
      </patternFill>
    </fill>
    <fill>
      <patternFill patternType="solid">
        <fgColor rgb="FFDCE6F1"/>
      </patternFill>
    </fill>
    <fill>
      <patternFill patternType="solid">
        <fgColor rgb="FFF6F6F6"/>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style="dotted">
        <color indexed="64"/>
      </right>
      <top/>
      <bottom/>
      <diagonal/>
    </border>
    <border>
      <left style="thin">
        <color rgb="FFB0B0B0"/>
      </left>
      <right style="thin">
        <color rgb="FFB0B0B0"/>
      </right>
      <top style="thin">
        <color rgb="FFB0B0B0"/>
      </top>
      <bottom style="thin">
        <color rgb="FFB0B0B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medium">
        <color indexed="64"/>
      </bottom>
      <diagonal/>
    </border>
    <border>
      <left/>
      <right/>
      <top style="hair">
        <color indexed="64"/>
      </top>
      <bottom style="medium">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6" fillId="0" borderId="0"/>
  </cellStyleXfs>
  <cellXfs count="215">
    <xf numFmtId="0" fontId="0" fillId="0" borderId="0" xfId="0"/>
    <xf numFmtId="2" fontId="0" fillId="0" borderId="0" xfId="0" applyNumberFormat="1" applyAlignment="1">
      <alignment horizontal="center"/>
    </xf>
    <xf numFmtId="165" fontId="0" fillId="0" borderId="0" xfId="0" applyNumberFormat="1" applyAlignment="1">
      <alignment horizontal="center"/>
    </xf>
    <xf numFmtId="166" fontId="0" fillId="0" borderId="0" xfId="1" applyNumberFormat="1" applyFont="1"/>
    <xf numFmtId="167" fontId="0" fillId="0" borderId="0" xfId="1" applyNumberFormat="1" applyFont="1"/>
    <xf numFmtId="164" fontId="0" fillId="0" borderId="0" xfId="0" applyNumberFormat="1" applyAlignment="1">
      <alignment horizontal="right"/>
    </xf>
    <xf numFmtId="0" fontId="0" fillId="0" borderId="3" xfId="0" applyBorder="1" applyAlignment="1">
      <alignment horizontal="center" vertical="center" wrapText="1"/>
    </xf>
    <xf numFmtId="2" fontId="0" fillId="0" borderId="3" xfId="0" applyNumberFormat="1" applyBorder="1" applyAlignment="1">
      <alignment horizontal="center"/>
    </xf>
    <xf numFmtId="2" fontId="0" fillId="0" borderId="0" xfId="0" applyNumberFormat="1" applyBorder="1" applyAlignment="1">
      <alignment horizontal="center"/>
    </xf>
    <xf numFmtId="165" fontId="0" fillId="2" borderId="0" xfId="0" applyNumberFormat="1" applyFill="1" applyBorder="1" applyAlignment="1">
      <alignment horizontal="center"/>
    </xf>
    <xf numFmtId="165" fontId="0" fillId="0" borderId="0" xfId="0" applyNumberFormat="1" applyBorder="1" applyAlignment="1">
      <alignment horizontal="center"/>
    </xf>
    <xf numFmtId="0" fontId="0" fillId="0" borderId="0" xfId="0" applyBorder="1"/>
    <xf numFmtId="2" fontId="0" fillId="0" borderId="1" xfId="0" applyNumberFormat="1" applyBorder="1" applyAlignment="1">
      <alignment horizontal="center"/>
    </xf>
    <xf numFmtId="0" fontId="0" fillId="0" borderId="1" xfId="0" applyBorder="1"/>
    <xf numFmtId="0" fontId="0" fillId="0" borderId="5" xfId="0" applyBorder="1" applyAlignment="1">
      <alignment horizontal="center" vertical="center" wrapText="1"/>
    </xf>
    <xf numFmtId="0" fontId="0" fillId="0" borderId="6" xfId="0" applyBorder="1" applyAlignment="1">
      <alignment horizontal="center" vertical="center" wrapText="1"/>
    </xf>
    <xf numFmtId="2" fontId="0" fillId="0" borderId="7" xfId="0" applyNumberFormat="1" applyBorder="1" applyAlignment="1">
      <alignment horizontal="center"/>
    </xf>
    <xf numFmtId="165" fontId="0" fillId="2" borderId="8" xfId="0" applyNumberFormat="1" applyFill="1" applyBorder="1" applyAlignment="1">
      <alignment horizontal="center"/>
    </xf>
    <xf numFmtId="0" fontId="0" fillId="0" borderId="8" xfId="0" applyBorder="1"/>
    <xf numFmtId="2" fontId="0" fillId="0" borderId="9" xfId="0" applyNumberFormat="1" applyBorder="1" applyAlignment="1">
      <alignment horizontal="center"/>
    </xf>
    <xf numFmtId="0" fontId="0" fillId="0" borderId="10" xfId="0" applyBorder="1"/>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2" fontId="0" fillId="0" borderId="5" xfId="0" applyNumberFormat="1" applyBorder="1" applyAlignment="1">
      <alignment horizontal="center"/>
    </xf>
    <xf numFmtId="165" fontId="0" fillId="2" borderId="3" xfId="0" applyNumberFormat="1" applyFill="1" applyBorder="1" applyAlignment="1">
      <alignment horizontal="center"/>
    </xf>
    <xf numFmtId="165" fontId="0" fillId="0" borderId="3" xfId="0" applyNumberFormat="1" applyBorder="1" applyAlignment="1">
      <alignment horizontal="center"/>
    </xf>
    <xf numFmtId="165" fontId="0" fillId="2" borderId="6" xfId="0" applyNumberFormat="1" applyFill="1" applyBorder="1" applyAlignment="1">
      <alignment horizontal="center"/>
    </xf>
    <xf numFmtId="0" fontId="0" fillId="0" borderId="4" xfId="0" applyBorder="1" applyAlignment="1">
      <alignment horizontal="center" vertical="center" wrapText="1"/>
    </xf>
    <xf numFmtId="0" fontId="0" fillId="4" borderId="2" xfId="0" applyFill="1" applyBorder="1" applyAlignment="1">
      <alignment horizontal="center" vertical="center" wrapText="1"/>
    </xf>
    <xf numFmtId="0" fontId="0" fillId="5" borderId="2" xfId="0" applyFill="1" applyBorder="1" applyAlignment="1">
      <alignment horizontal="center" vertical="center" wrapText="1"/>
    </xf>
    <xf numFmtId="2" fontId="0" fillId="0" borderId="0" xfId="0" applyNumberFormat="1"/>
    <xf numFmtId="0" fontId="0" fillId="3" borderId="3" xfId="0" applyFill="1" applyBorder="1"/>
    <xf numFmtId="0" fontId="0" fillId="3" borderId="0" xfId="0" applyFill="1" applyBorder="1"/>
    <xf numFmtId="0" fontId="0" fillId="3" borderId="1" xfId="0" applyFill="1" applyBorder="1"/>
    <xf numFmtId="9" fontId="0" fillId="0" borderId="14" xfId="1" applyFont="1" applyBorder="1"/>
    <xf numFmtId="9" fontId="0" fillId="0" borderId="13" xfId="1" applyFont="1" applyBorder="1"/>
    <xf numFmtId="9" fontId="0" fillId="0" borderId="4" xfId="1" applyFont="1" applyBorder="1"/>
    <xf numFmtId="0" fontId="0" fillId="0" borderId="0" xfId="0" applyFill="1" applyBorder="1"/>
    <xf numFmtId="0" fontId="4" fillId="0" borderId="0" xfId="0" applyFont="1"/>
    <xf numFmtId="0" fontId="5" fillId="0" borderId="0" xfId="0" applyFont="1" applyFill="1" applyBorder="1"/>
    <xf numFmtId="0" fontId="7" fillId="7" borderId="15" xfId="4" applyNumberFormat="1" applyFont="1" applyFill="1" applyBorder="1" applyAlignment="1"/>
    <xf numFmtId="168" fontId="7" fillId="0" borderId="15" xfId="4" applyNumberFormat="1" applyFont="1" applyFill="1" applyBorder="1" applyAlignment="1"/>
    <xf numFmtId="0" fontId="8" fillId="0" borderId="0" xfId="0" applyFont="1" applyFill="1" applyBorder="1" applyAlignment="1"/>
    <xf numFmtId="169" fontId="9" fillId="0" borderId="0" xfId="0" applyNumberFormat="1" applyFont="1" applyFill="1" applyBorder="1"/>
    <xf numFmtId="170" fontId="9" fillId="0" borderId="0" xfId="2" applyNumberFormat="1" applyFont="1" applyFill="1" applyBorder="1"/>
    <xf numFmtId="170" fontId="9" fillId="8" borderId="0" xfId="2" applyNumberFormat="1" applyFont="1" applyFill="1" applyBorder="1"/>
    <xf numFmtId="169" fontId="9" fillId="8" borderId="0" xfId="0" applyNumberFormat="1" applyFont="1" applyFill="1" applyBorder="1"/>
    <xf numFmtId="169" fontId="9" fillId="9" borderId="0" xfId="0" applyNumberFormat="1" applyFont="1" applyFill="1" applyBorder="1"/>
    <xf numFmtId="170" fontId="9" fillId="9" borderId="0" xfId="2" applyNumberFormat="1" applyFont="1" applyFill="1" applyBorder="1"/>
    <xf numFmtId="170" fontId="9" fillId="10" borderId="0" xfId="2" applyNumberFormat="1" applyFont="1" applyFill="1" applyBorder="1"/>
    <xf numFmtId="0" fontId="10" fillId="0" borderId="0" xfId="0" applyFont="1" applyFill="1" applyAlignment="1"/>
    <xf numFmtId="0" fontId="11" fillId="0" borderId="0" xfId="3" applyFont="1"/>
    <xf numFmtId="4" fontId="4" fillId="0" borderId="0" xfId="0" applyNumberFormat="1" applyFont="1" applyBorder="1" applyAlignment="1">
      <alignment horizontal="center"/>
    </xf>
    <xf numFmtId="4" fontId="4" fillId="0" borderId="1" xfId="0" applyNumberFormat="1"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168" fontId="4" fillId="0" borderId="0" xfId="0" applyNumberFormat="1" applyFont="1" applyBorder="1" applyAlignment="1">
      <alignment horizontal="center"/>
    </xf>
    <xf numFmtId="0" fontId="4" fillId="0" borderId="1" xfId="0" applyFont="1" applyBorder="1" applyAlignment="1">
      <alignment horizontal="center"/>
    </xf>
    <xf numFmtId="168" fontId="4" fillId="0" borderId="1" xfId="0" applyNumberFormat="1" applyFont="1" applyBorder="1" applyAlignment="1">
      <alignment horizontal="center"/>
    </xf>
    <xf numFmtId="4" fontId="0" fillId="0" borderId="0" xfId="0" applyNumberFormat="1"/>
    <xf numFmtId="0" fontId="4" fillId="0" borderId="0" xfId="0" applyFont="1" applyFill="1" applyBorder="1"/>
    <xf numFmtId="4" fontId="14" fillId="0" borderId="1" xfId="0" applyNumberFormat="1" applyFont="1" applyBorder="1" applyAlignment="1">
      <alignment horizontal="center"/>
    </xf>
    <xf numFmtId="168" fontId="0" fillId="0" borderId="0" xfId="0" applyNumberFormat="1"/>
    <xf numFmtId="168" fontId="2" fillId="0" borderId="0" xfId="0" applyNumberFormat="1" applyFont="1"/>
    <xf numFmtId="0" fontId="15" fillId="12" borderId="17" xfId="0" applyFont="1" applyFill="1" applyBorder="1" applyAlignment="1">
      <alignment horizontal="right" vertical="center"/>
    </xf>
    <xf numFmtId="0" fontId="16" fillId="13" borderId="17" xfId="0" applyFont="1" applyFill="1" applyBorder="1" applyAlignment="1">
      <alignment horizontal="left" vertical="center"/>
    </xf>
    <xf numFmtId="0" fontId="15" fillId="12" borderId="17" xfId="0" applyFont="1" applyFill="1" applyBorder="1" applyAlignment="1">
      <alignment horizontal="center" vertical="center"/>
    </xf>
    <xf numFmtId="171" fontId="17" fillId="0" borderId="0" xfId="0" applyNumberFormat="1" applyFont="1" applyAlignment="1">
      <alignment horizontal="center" vertical="center" shrinkToFit="1"/>
    </xf>
    <xf numFmtId="3" fontId="17" fillId="0" borderId="0" xfId="0" applyNumberFormat="1" applyFont="1" applyAlignment="1">
      <alignment horizontal="center" vertical="center" shrinkToFit="1"/>
    </xf>
    <xf numFmtId="171" fontId="17" fillId="14" borderId="0" xfId="0" applyNumberFormat="1" applyFont="1" applyFill="1" applyAlignment="1">
      <alignment horizontal="center" vertical="center" shrinkToFit="1"/>
    </xf>
    <xf numFmtId="3" fontId="17" fillId="14" borderId="0" xfId="0" applyNumberFormat="1" applyFont="1" applyFill="1" applyAlignment="1">
      <alignment horizontal="center" vertical="center" shrinkToFit="1"/>
    </xf>
    <xf numFmtId="0" fontId="8" fillId="0" borderId="5" xfId="0" applyFont="1" applyFill="1" applyBorder="1" applyAlignment="1"/>
    <xf numFmtId="1" fontId="9" fillId="0" borderId="3" xfId="0" applyNumberFormat="1" applyFont="1" applyFill="1" applyBorder="1"/>
    <xf numFmtId="1" fontId="9" fillId="0" borderId="3" xfId="2" applyNumberFormat="1" applyFont="1" applyFill="1" applyBorder="1"/>
    <xf numFmtId="1" fontId="9" fillId="0" borderId="6" xfId="0" applyNumberFormat="1" applyFont="1" applyFill="1" applyBorder="1"/>
    <xf numFmtId="0" fontId="7" fillId="0" borderId="7" xfId="0" applyFont="1" applyFill="1" applyBorder="1" applyAlignment="1"/>
    <xf numFmtId="169" fontId="9" fillId="8" borderId="8" xfId="0" applyNumberFormat="1" applyFont="1" applyFill="1" applyBorder="1"/>
    <xf numFmtId="0" fontId="2" fillId="0" borderId="0" xfId="0" applyFont="1"/>
    <xf numFmtId="0" fontId="0" fillId="0" borderId="7" xfId="0" applyBorder="1"/>
    <xf numFmtId="0" fontId="3" fillId="0" borderId="9" xfId="3" applyBorder="1"/>
    <xf numFmtId="0" fontId="2" fillId="0" borderId="5" xfId="0" applyFont="1" applyBorder="1"/>
    <xf numFmtId="0" fontId="2" fillId="0" borderId="3" xfId="0" applyFont="1" applyBorder="1"/>
    <xf numFmtId="0" fontId="2" fillId="0" borderId="6" xfId="0" applyFont="1" applyBorder="1"/>
    <xf numFmtId="9" fontId="0" fillId="0" borderId="0" xfId="1" applyFont="1"/>
    <xf numFmtId="3" fontId="0" fillId="0" borderId="0" xfId="0" applyNumberFormat="1"/>
    <xf numFmtId="0" fontId="0" fillId="16" borderId="0" xfId="0" applyFill="1"/>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7" xfId="0" applyFont="1" applyBorder="1"/>
    <xf numFmtId="0" fontId="4" fillId="0" borderId="9" xfId="0" applyFont="1" applyBorder="1"/>
    <xf numFmtId="0" fontId="0" fillId="0" borderId="18" xfId="0" applyBorder="1"/>
    <xf numFmtId="0" fontId="0" fillId="16" borderId="7" xfId="0" applyFill="1" applyBorder="1"/>
    <xf numFmtId="0" fontId="0" fillId="16" borderId="0" xfId="0" applyFill="1" applyBorder="1"/>
    <xf numFmtId="0" fontId="0" fillId="17" borderId="0" xfId="0" applyFill="1" applyBorder="1"/>
    <xf numFmtId="0" fontId="0" fillId="16" borderId="9" xfId="0" applyFill="1" applyBorder="1"/>
    <xf numFmtId="0" fontId="0" fillId="17" borderId="1" xfId="0" applyFill="1" applyBorder="1"/>
    <xf numFmtId="0" fontId="18" fillId="18" borderId="0" xfId="0" applyFont="1" applyFill="1"/>
    <xf numFmtId="169" fontId="0" fillId="16" borderId="0" xfId="0" applyNumberFormat="1" applyFill="1" applyBorder="1"/>
    <xf numFmtId="169" fontId="0" fillId="17" borderId="18" xfId="0" applyNumberFormat="1" applyFill="1" applyBorder="1"/>
    <xf numFmtId="169" fontId="0" fillId="18" borderId="0" xfId="0" applyNumberFormat="1" applyFill="1" applyBorder="1"/>
    <xf numFmtId="169" fontId="0" fillId="16" borderId="8" xfId="0" applyNumberFormat="1" applyFill="1" applyBorder="1"/>
    <xf numFmtId="169" fontId="0" fillId="16" borderId="18" xfId="0" applyNumberFormat="1" applyFill="1" applyBorder="1"/>
    <xf numFmtId="169" fontId="0" fillId="18" borderId="18" xfId="0" applyNumberFormat="1" applyFill="1" applyBorder="1"/>
    <xf numFmtId="169" fontId="0" fillId="17" borderId="0" xfId="0" applyNumberFormat="1" applyFill="1" applyBorder="1"/>
    <xf numFmtId="169" fontId="0" fillId="16" borderId="1" xfId="0" applyNumberFormat="1" applyFill="1" applyBorder="1"/>
    <xf numFmtId="169" fontId="0" fillId="16" borderId="10" xfId="0" applyNumberFormat="1" applyFill="1" applyBorder="1"/>
    <xf numFmtId="0" fontId="0" fillId="6" borderId="5" xfId="0" applyFill="1" applyBorder="1"/>
    <xf numFmtId="0" fontId="0" fillId="6" borderId="3" xfId="0" applyFill="1" applyBorder="1"/>
    <xf numFmtId="0" fontId="0" fillId="6" borderId="6" xfId="0" applyFill="1" applyBorder="1"/>
    <xf numFmtId="0" fontId="0" fillId="18" borderId="1" xfId="0" applyFill="1" applyBorder="1"/>
    <xf numFmtId="169" fontId="0" fillId="18" borderId="1" xfId="0" applyNumberFormat="1" applyFill="1" applyBorder="1"/>
    <xf numFmtId="169" fontId="0" fillId="18" borderId="19" xfId="0" applyNumberFormat="1" applyFill="1" applyBorder="1"/>
    <xf numFmtId="168" fontId="0" fillId="16" borderId="0" xfId="0" applyNumberFormat="1" applyFill="1" applyBorder="1"/>
    <xf numFmtId="168" fontId="0" fillId="17" borderId="0" xfId="0" applyNumberFormat="1" applyFill="1" applyBorder="1"/>
    <xf numFmtId="168" fontId="0" fillId="18" borderId="0" xfId="0" applyNumberFormat="1" applyFill="1" applyBorder="1"/>
    <xf numFmtId="0" fontId="0" fillId="0" borderId="0" xfId="0" applyAlignment="1">
      <alignment horizontal="center"/>
    </xf>
    <xf numFmtId="4" fontId="0" fillId="0" borderId="0" xfId="0" applyNumberFormat="1" applyAlignment="1">
      <alignment horizontal="center"/>
    </xf>
    <xf numFmtId="0" fontId="4"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19" fillId="0" borderId="0" xfId="0" applyFont="1" applyAlignment="1">
      <alignment horizontal="center" vertical="center" wrapText="1"/>
    </xf>
    <xf numFmtId="168" fontId="2" fillId="9" borderId="0" xfId="0" applyNumberFormat="1" applyFont="1" applyFill="1"/>
    <xf numFmtId="0" fontId="10" fillId="0" borderId="9" xfId="0" applyFont="1" applyFill="1" applyBorder="1" applyAlignment="1"/>
    <xf numFmtId="169" fontId="20" fillId="8" borderId="1" xfId="0" applyNumberFormat="1" applyFont="1" applyFill="1" applyBorder="1"/>
    <xf numFmtId="170" fontId="20" fillId="0" borderId="1" xfId="2" applyNumberFormat="1" applyFont="1" applyFill="1" applyBorder="1"/>
    <xf numFmtId="169" fontId="20" fillId="8" borderId="10" xfId="0" applyNumberFormat="1" applyFont="1" applyFill="1" applyBorder="1"/>
    <xf numFmtId="0" fontId="4" fillId="16" borderId="0" xfId="0" applyFont="1" applyFill="1" applyBorder="1"/>
    <xf numFmtId="4" fontId="4" fillId="16" borderId="0" xfId="0" applyNumberFormat="1" applyFont="1" applyFill="1" applyBorder="1" applyAlignment="1">
      <alignment horizontal="center"/>
    </xf>
    <xf numFmtId="0" fontId="4" fillId="16" borderId="1" xfId="0" applyFont="1" applyFill="1" applyBorder="1"/>
    <xf numFmtId="4" fontId="4" fillId="16" borderId="1" xfId="0" applyNumberFormat="1" applyFont="1" applyFill="1" applyBorder="1" applyAlignment="1">
      <alignment horizontal="center"/>
    </xf>
    <xf numFmtId="3" fontId="0" fillId="0" borderId="0" xfId="1" applyNumberFormat="1" applyFont="1" applyAlignment="1">
      <alignment horizontal="center"/>
    </xf>
    <xf numFmtId="9" fontId="0" fillId="0" borderId="0" xfId="0" applyNumberFormat="1"/>
    <xf numFmtId="0" fontId="19" fillId="0" borderId="2" xfId="0" applyFont="1" applyBorder="1" applyAlignment="1">
      <alignment horizontal="center" vertical="center" wrapText="1"/>
    </xf>
    <xf numFmtId="0" fontId="0" fillId="0" borderId="0" xfId="0" applyAlignment="1">
      <alignment wrapText="1"/>
    </xf>
    <xf numFmtId="0" fontId="13" fillId="0" borderId="29" xfId="0" applyFont="1" applyFill="1" applyBorder="1" applyAlignment="1">
      <alignment vertical="center"/>
    </xf>
    <xf numFmtId="0" fontId="13" fillId="0" borderId="29" xfId="0" applyFont="1" applyFill="1" applyBorder="1" applyAlignment="1">
      <alignment horizontal="center" vertical="center"/>
    </xf>
    <xf numFmtId="0" fontId="13" fillId="0" borderId="30" xfId="0" applyFont="1" applyFill="1" applyBorder="1" applyAlignment="1">
      <alignment vertical="center" wrapText="1"/>
    </xf>
    <xf numFmtId="0" fontId="13" fillId="0" borderId="31" xfId="0" applyFont="1" applyFill="1" applyBorder="1" applyAlignment="1">
      <alignment vertical="center"/>
    </xf>
    <xf numFmtId="0" fontId="13" fillId="0" borderId="31" xfId="0" applyFont="1" applyFill="1" applyBorder="1" applyAlignment="1">
      <alignment horizontal="center" vertical="center"/>
    </xf>
    <xf numFmtId="0" fontId="13" fillId="0" borderId="32" xfId="0" applyFont="1" applyFill="1" applyBorder="1" applyAlignment="1">
      <alignment vertical="center" wrapText="1"/>
    </xf>
    <xf numFmtId="0" fontId="13" fillId="0" borderId="33" xfId="0" applyFont="1" applyFill="1" applyBorder="1" applyAlignment="1">
      <alignment vertical="center"/>
    </xf>
    <xf numFmtId="0" fontId="13" fillId="0" borderId="33" xfId="0" applyFont="1" applyFill="1" applyBorder="1" applyAlignment="1">
      <alignment horizontal="center" vertical="center"/>
    </xf>
    <xf numFmtId="0" fontId="13" fillId="0" borderId="34" xfId="0" applyFont="1" applyFill="1" applyBorder="1" applyAlignment="1">
      <alignment vertical="center" wrapText="1"/>
    </xf>
    <xf numFmtId="0" fontId="21" fillId="0" borderId="16" xfId="0" applyFont="1" applyBorder="1" applyAlignment="1">
      <alignment horizontal="left" vertical="center"/>
    </xf>
    <xf numFmtId="0" fontId="21" fillId="0" borderId="16" xfId="0" applyFont="1" applyBorder="1" applyAlignment="1">
      <alignment horizontal="center" vertical="center"/>
    </xf>
    <xf numFmtId="0" fontId="21" fillId="0" borderId="16" xfId="0" applyFont="1" applyBorder="1" applyAlignment="1">
      <alignment horizontal="justify" vertical="center"/>
    </xf>
    <xf numFmtId="9" fontId="21" fillId="0" borderId="0" xfId="0" applyNumberFormat="1" applyFont="1" applyAlignment="1">
      <alignment horizontal="center" vertical="center"/>
    </xf>
    <xf numFmtId="10" fontId="21" fillId="0" borderId="16" xfId="0" applyNumberFormat="1" applyFont="1" applyBorder="1" applyAlignment="1">
      <alignment horizontal="center" vertical="center"/>
    </xf>
    <xf numFmtId="9" fontId="21" fillId="0" borderId="16" xfId="0" applyNumberFormat="1" applyFont="1" applyBorder="1" applyAlignment="1">
      <alignment horizontal="center" vertical="center"/>
    </xf>
    <xf numFmtId="0" fontId="21" fillId="0" borderId="0" xfId="0" applyFont="1" applyAlignment="1">
      <alignment horizontal="center" vertical="center"/>
    </xf>
    <xf numFmtId="0" fontId="24" fillId="0" borderId="0" xfId="0" applyFont="1" applyAlignment="1">
      <alignment horizontal="left" vertical="center"/>
    </xf>
    <xf numFmtId="0" fontId="21" fillId="0" borderId="0" xfId="0" applyFont="1" applyAlignment="1">
      <alignment horizontal="left" vertical="center"/>
    </xf>
    <xf numFmtId="0" fontId="21" fillId="0" borderId="1" xfId="0" applyFont="1" applyBorder="1" applyAlignment="1">
      <alignment horizontal="left" vertical="center"/>
    </xf>
    <xf numFmtId="0" fontId="21" fillId="11" borderId="40" xfId="0" applyFont="1" applyFill="1" applyBorder="1" applyAlignment="1">
      <alignment horizontal="center" vertical="center" wrapText="1"/>
    </xf>
    <xf numFmtId="0" fontId="21" fillId="0" borderId="40" xfId="0" applyFont="1" applyBorder="1" applyAlignment="1">
      <alignment horizontal="left" vertical="center"/>
    </xf>
    <xf numFmtId="0" fontId="21" fillId="0" borderId="40" xfId="0" applyFont="1" applyBorder="1" applyAlignment="1">
      <alignment horizontal="center" vertical="center"/>
    </xf>
    <xf numFmtId="0" fontId="21" fillId="0" borderId="40" xfId="0" applyFont="1" applyBorder="1" applyAlignment="1">
      <alignment horizontal="justify" vertical="center"/>
    </xf>
    <xf numFmtId="0" fontId="21" fillId="0" borderId="1" xfId="0" applyFont="1" applyBorder="1" applyAlignment="1">
      <alignment horizontal="center" vertical="center"/>
    </xf>
    <xf numFmtId="0" fontId="26" fillId="16" borderId="0" xfId="0" applyFont="1" applyFill="1" applyBorder="1"/>
    <xf numFmtId="4" fontId="26" fillId="16" borderId="24" xfId="0" applyNumberFormat="1" applyFont="1" applyFill="1" applyBorder="1" applyAlignment="1">
      <alignment horizontal="center"/>
    </xf>
    <xf numFmtId="4" fontId="26" fillId="16" borderId="0" xfId="0" applyNumberFormat="1" applyFont="1" applyFill="1" applyBorder="1" applyAlignment="1">
      <alignment horizontal="center"/>
    </xf>
    <xf numFmtId="4" fontId="26" fillId="16" borderId="25" xfId="0" applyNumberFormat="1" applyFont="1" applyFill="1" applyBorder="1" applyAlignment="1">
      <alignment horizontal="center"/>
    </xf>
    <xf numFmtId="0" fontId="26" fillId="16" borderId="1" xfId="0" applyFont="1" applyFill="1" applyBorder="1"/>
    <xf numFmtId="4" fontId="26" fillId="16" borderId="22" xfId="0" applyNumberFormat="1" applyFont="1" applyFill="1" applyBorder="1" applyAlignment="1">
      <alignment horizontal="center"/>
    </xf>
    <xf numFmtId="4" fontId="26" fillId="16" borderId="1" xfId="0" applyNumberFormat="1" applyFont="1" applyFill="1" applyBorder="1" applyAlignment="1">
      <alignment horizontal="center"/>
    </xf>
    <xf numFmtId="4" fontId="26" fillId="16" borderId="23" xfId="0" applyNumberFormat="1" applyFont="1" applyFill="1" applyBorder="1" applyAlignment="1">
      <alignment horizontal="center"/>
    </xf>
    <xf numFmtId="4" fontId="29" fillId="16" borderId="22" xfId="0" applyNumberFormat="1" applyFont="1" applyFill="1" applyBorder="1" applyAlignment="1">
      <alignment horizontal="center"/>
    </xf>
    <xf numFmtId="4" fontId="29" fillId="16" borderId="23" xfId="0" applyNumberFormat="1" applyFont="1" applyFill="1" applyBorder="1" applyAlignment="1">
      <alignment horizontal="center"/>
    </xf>
    <xf numFmtId="4" fontId="29" fillId="16" borderId="1" xfId="0" applyNumberFormat="1" applyFont="1" applyFill="1" applyBorder="1" applyAlignment="1">
      <alignment horizontal="center"/>
    </xf>
    <xf numFmtId="0" fontId="31" fillId="0" borderId="0" xfId="0" applyFont="1" applyAlignment="1">
      <alignment horizontal="left" vertical="center"/>
    </xf>
    <xf numFmtId="0" fontId="0" fillId="0" borderId="0" xfId="0" applyAlignment="1">
      <alignment horizontal="left" vertical="center" wrapText="1"/>
    </xf>
    <xf numFmtId="0" fontId="21" fillId="11" borderId="37" xfId="0" applyFont="1" applyFill="1" applyBorder="1" applyAlignment="1">
      <alignment horizontal="center" vertical="center" wrapText="1"/>
    </xf>
    <xf numFmtId="0" fontId="21" fillId="11" borderId="40" xfId="0" applyFont="1" applyFill="1" applyBorder="1" applyAlignment="1">
      <alignment horizontal="center" vertical="center" wrapText="1"/>
    </xf>
    <xf numFmtId="0" fontId="21" fillId="11" borderId="38" xfId="0" applyFont="1" applyFill="1" applyBorder="1" applyAlignment="1">
      <alignment horizontal="center" vertical="center" wrapText="1"/>
    </xf>
    <xf numFmtId="0" fontId="21" fillId="11" borderId="41" xfId="0" applyFont="1" applyFill="1" applyBorder="1" applyAlignment="1">
      <alignment horizontal="center" vertical="center" wrapText="1"/>
    </xf>
    <xf numFmtId="0" fontId="21" fillId="11" borderId="43" xfId="0" applyFont="1" applyFill="1" applyBorder="1" applyAlignment="1">
      <alignment horizontal="center" vertical="center" wrapText="1"/>
    </xf>
    <xf numFmtId="0" fontId="21" fillId="11" borderId="44" xfId="0" applyFont="1" applyFill="1" applyBorder="1" applyAlignment="1">
      <alignment horizontal="center" vertical="center" wrapText="1"/>
    </xf>
    <xf numFmtId="0" fontId="21" fillId="11" borderId="39" xfId="0" applyFont="1" applyFill="1" applyBorder="1" applyAlignment="1">
      <alignment horizontal="center" vertical="center" wrapText="1"/>
    </xf>
    <xf numFmtId="0" fontId="21" fillId="11" borderId="42"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1" fillId="11" borderId="3"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0" fillId="0" borderId="11"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0" borderId="0" xfId="0" applyAlignment="1">
      <alignment horizontal="center" vertical="center" wrapText="1"/>
    </xf>
    <xf numFmtId="4" fontId="0" fillId="0" borderId="0" xfId="0" applyNumberFormat="1" applyAlignment="1">
      <alignment horizontal="center" vertical="center" wrapText="1"/>
    </xf>
    <xf numFmtId="0" fontId="26" fillId="6" borderId="3"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20" xfId="0" applyFont="1" applyFill="1" applyBorder="1" applyAlignment="1">
      <alignment horizontal="center" vertical="center" wrapText="1"/>
    </xf>
    <xf numFmtId="0" fontId="26" fillId="6" borderId="22"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31" xfId="0" applyFont="1" applyFill="1" applyBorder="1" applyAlignment="1">
      <alignment horizontal="center" vertical="center" wrapText="1"/>
    </xf>
    <xf numFmtId="0" fontId="13" fillId="11" borderId="27" xfId="0" applyFont="1" applyFill="1" applyBorder="1" applyAlignment="1">
      <alignment horizontal="center" vertical="center" wrapText="1"/>
    </xf>
    <xf numFmtId="0" fontId="13" fillId="11" borderId="35" xfId="0" applyFont="1" applyFill="1" applyBorder="1" applyAlignment="1">
      <alignment horizontal="center" vertical="center" wrapText="1"/>
    </xf>
    <xf numFmtId="0" fontId="13" fillId="11" borderId="28" xfId="0" applyFont="1" applyFill="1" applyBorder="1" applyAlignment="1">
      <alignment horizontal="center" vertical="center" wrapText="1"/>
    </xf>
    <xf numFmtId="0" fontId="13" fillId="11" borderId="36" xfId="0" applyFont="1" applyFill="1" applyBorder="1" applyAlignment="1">
      <alignment horizontal="center" vertical="center" wrapText="1"/>
    </xf>
  </cellXfs>
  <cellStyles count="5">
    <cellStyle name="Comma" xfId="2" builtinId="3"/>
    <cellStyle name="Hyperlink" xfId="3" builtinId="8"/>
    <cellStyle name="Normal" xfId="0" builtinId="0"/>
    <cellStyle name="Normal 2" xfId="4" xr:uid="{228FAADD-AE08-474F-83DD-408F6C4C384D}"/>
    <cellStyle name="Percent" xfId="1" builtinId="5"/>
  </cellStyles>
  <dxfs count="2">
    <dxf>
      <font>
        <color rgb="FFFF0000"/>
      </font>
    </dxf>
    <dxf>
      <font>
        <color rgb="FFFF0000"/>
      </font>
    </dxf>
  </dxfs>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9781277340333E-2"/>
          <c:y val="8.1607930876772275E-2"/>
          <c:w val="0.90939654418197724"/>
          <c:h val="0.89382323947143971"/>
        </c:manualLayout>
      </c:layout>
      <c:areaChart>
        <c:grouping val="standard"/>
        <c:varyColors val="0"/>
        <c:ser>
          <c:idx val="0"/>
          <c:order val="1"/>
          <c:tx>
            <c:strRef>
              <c:f>'Figure 1'!$G$7</c:f>
              <c:strCache>
                <c:ptCount val="1"/>
                <c:pt idx="0">
                  <c:v>Pension balance (baseline)</c:v>
                </c:pt>
              </c:strCache>
            </c:strRef>
          </c:tx>
          <c:spPr>
            <a:solidFill>
              <a:schemeClr val="accent5">
                <a:lumMod val="40000"/>
                <a:lumOff val="60000"/>
              </a:schemeClr>
            </a:solidFill>
            <a:ln w="19050">
              <a:solidFill>
                <a:schemeClr val="accent1">
                  <a:lumMod val="75000"/>
                </a:schemeClr>
              </a:solidFill>
            </a:ln>
            <a:effectLst/>
          </c:spPr>
          <c:cat>
            <c:numRef>
              <c:f>'Figure 1'!$B$8:$B$60</c:f>
              <c:numCache>
                <c:formatCode>0.00</c:formatCode>
                <c:ptCount val="53"/>
                <c:pt idx="0" formatCode="General">
                  <c:v>0</c:v>
                </c:pt>
                <c:pt idx="1">
                  <c:v>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'Figure 1'!$G$8:$G$60</c:f>
              <c:numCache>
                <c:formatCode>0.00</c:formatCode>
                <c:ptCount val="53"/>
                <c:pt idx="0">
                  <c:v>-0.51</c:v>
                </c:pt>
                <c:pt idx="1">
                  <c:v>-0.52500000000000002</c:v>
                </c:pt>
                <c:pt idx="2">
                  <c:v>-0.52</c:v>
                </c:pt>
                <c:pt idx="3">
                  <c:v>-0.54039999999999999</c:v>
                </c:pt>
                <c:pt idx="4">
                  <c:v>-0.56120799999999993</c:v>
                </c:pt>
                <c:pt idx="5">
                  <c:v>-0.58243215999999998</c:v>
                </c:pt>
                <c:pt idx="6">
                  <c:v>-0.60408080320000002</c:v>
                </c:pt>
                <c:pt idx="7">
                  <c:v>-0.62616241926400007</c:v>
                </c:pt>
                <c:pt idx="8">
                  <c:v>-0.64868566764928004</c:v>
                </c:pt>
                <c:pt idx="9">
                  <c:v>-0.67165938100226574</c:v>
                </c:pt>
                <c:pt idx="10">
                  <c:v>-0.69509256862231106</c:v>
                </c:pt>
                <c:pt idx="11">
                  <c:v>-0.71899441999475733</c:v>
                </c:pt>
                <c:pt idx="12">
                  <c:v>-0.74337430839465246</c:v>
                </c:pt>
                <c:pt idx="13">
                  <c:v>-0.76824179456254549</c:v>
                </c:pt>
                <c:pt idx="14">
                  <c:v>-0.79360663045379631</c:v>
                </c:pt>
                <c:pt idx="15">
                  <c:v>-0.81947876306287237</c:v>
                </c:pt>
                <c:pt idx="16">
                  <c:v>-0.84586833832412989</c:v>
                </c:pt>
                <c:pt idx="17">
                  <c:v>-0.87278570509061248</c:v>
                </c:pt>
                <c:pt idx="18">
                  <c:v>-0.90024141919242484</c:v>
                </c:pt>
                <c:pt idx="19">
                  <c:v>-0.92824624757627339</c:v>
                </c:pt>
                <c:pt idx="20">
                  <c:v>-0.95681117252779879</c:v>
                </c:pt>
                <c:pt idx="21">
                  <c:v>-0.9859473959783549</c:v>
                </c:pt>
                <c:pt idx="22">
                  <c:v>-1.0156663438979221</c:v>
                </c:pt>
                <c:pt idx="23">
                  <c:v>-1.0459796707758806</c:v>
                </c:pt>
                <c:pt idx="24">
                  <c:v>-1.0768992641913981</c:v>
                </c:pt>
                <c:pt idx="25">
                  <c:v>-1.1084372494752261</c:v>
                </c:pt>
                <c:pt idx="26">
                  <c:v>-1.1406059944647307</c:v>
                </c:pt>
                <c:pt idx="27">
                  <c:v>-1.1734181143540252</c:v>
                </c:pt>
                <c:pt idx="28">
                  <c:v>-1.2068864766411058</c:v>
                </c:pt>
                <c:pt idx="29">
                  <c:v>-1.2410242061739281</c:v>
                </c:pt>
                <c:pt idx="30">
                  <c:v>-1.2758446902974065</c:v>
                </c:pt>
                <c:pt idx="31">
                  <c:v>-1.3113615841033548</c:v>
                </c:pt>
                <c:pt idx="32">
                  <c:v>-1.3475888157854219</c:v>
                </c:pt>
                <c:pt idx="33">
                  <c:v>-1.3845405921011305</c:v>
                </c:pt>
                <c:pt idx="34">
                  <c:v>-1.4222314039431532</c:v>
                </c:pt>
                <c:pt idx="35">
                  <c:v>-1.4606760320220162</c:v>
                </c:pt>
                <c:pt idx="36">
                  <c:v>-1.4998895526624565</c:v>
                </c:pt>
                <c:pt idx="37">
                  <c:v>-1.5398873437157055</c:v>
                </c:pt>
                <c:pt idx="38">
                  <c:v>-1.5806850905900198</c:v>
                </c:pt>
                <c:pt idx="39">
                  <c:v>-1.6222987924018204</c:v>
                </c:pt>
                <c:pt idx="40">
                  <c:v>-1.6647447682498568</c:v>
                </c:pt>
                <c:pt idx="41">
                  <c:v>-1.708039663614854</c:v>
                </c:pt>
                <c:pt idx="42">
                  <c:v>-1.752200456887151</c:v>
                </c:pt>
                <c:pt idx="43">
                  <c:v>-1.7972444660248938</c:v>
                </c:pt>
                <c:pt idx="44">
                  <c:v>-1.843189355345392</c:v>
                </c:pt>
                <c:pt idx="45">
                  <c:v>-1.8900531424522997</c:v>
                </c:pt>
                <c:pt idx="46">
                  <c:v>-1.9378542053013459</c:v>
                </c:pt>
                <c:pt idx="47">
                  <c:v>-1.9866112894073726</c:v>
                </c:pt>
                <c:pt idx="48">
                  <c:v>-2.03634351519552</c:v>
                </c:pt>
                <c:pt idx="49">
                  <c:v>-2.0870703854994304</c:v>
                </c:pt>
                <c:pt idx="50">
                  <c:v>-2.1388117932094191</c:v>
                </c:pt>
                <c:pt idx="51">
                  <c:v>-2.1915880290736074</c:v>
                </c:pt>
                <c:pt idx="52">
                  <c:v>-2.2454197896550796</c:v>
                </c:pt>
              </c:numCache>
            </c:numRef>
          </c:val>
          <c:extLst>
            <c:ext xmlns:c16="http://schemas.microsoft.com/office/drawing/2014/chart" uri="{C3380CC4-5D6E-409C-BE32-E72D297353CC}">
              <c16:uniqueId val="{00000000-E660-412C-A1C6-52684B2A9D44}"/>
            </c:ext>
          </c:extLst>
        </c:ser>
        <c:dLbls>
          <c:showLegendKey val="0"/>
          <c:showVal val="0"/>
          <c:showCatName val="0"/>
          <c:showSerName val="0"/>
          <c:showPercent val="0"/>
          <c:showBubbleSize val="0"/>
        </c:dLbls>
        <c:axId val="431151568"/>
        <c:axId val="327144648"/>
      </c:areaChart>
      <c:lineChart>
        <c:grouping val="standard"/>
        <c:varyColors val="0"/>
        <c:ser>
          <c:idx val="1"/>
          <c:order val="0"/>
          <c:tx>
            <c:strRef>
              <c:f>'Figure 1'!$O$7</c:f>
              <c:strCache>
                <c:ptCount val="1"/>
                <c:pt idx="0">
                  <c:v>Intertemporal pension balance</c:v>
                </c:pt>
              </c:strCache>
            </c:strRef>
          </c:tx>
          <c:spPr>
            <a:ln w="28575" cap="rnd">
              <a:solidFill>
                <a:schemeClr val="accent1">
                  <a:lumMod val="75000"/>
                </a:schemeClr>
              </a:solidFill>
              <a:prstDash val="sysDot"/>
              <a:round/>
            </a:ln>
            <a:effectLst/>
          </c:spPr>
          <c:marker>
            <c:symbol val="none"/>
          </c:marker>
          <c:cat>
            <c:numRef>
              <c:f>'Figure 1'!$B$9:$B$59</c:f>
              <c:numCache>
                <c:formatCode>0.00</c:formatCode>
                <c:ptCount val="51"/>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'Figure 1'!$O$9:$O$61</c:f>
              <c:numCache>
                <c:formatCode>0.00</c:formatCode>
                <c:ptCount val="53"/>
                <c:pt idx="0">
                  <c:v>-1.1573364179469949</c:v>
                </c:pt>
                <c:pt idx="1">
                  <c:v>-1.1573364179469949</c:v>
                </c:pt>
                <c:pt idx="2">
                  <c:v>-1.1573364179469949</c:v>
                </c:pt>
                <c:pt idx="3">
                  <c:v>-1.1573364179469949</c:v>
                </c:pt>
                <c:pt idx="4">
                  <c:v>-1.1573364179469949</c:v>
                </c:pt>
                <c:pt idx="5">
                  <c:v>-1.1573364179469949</c:v>
                </c:pt>
                <c:pt idx="6">
                  <c:v>-1.1573364179469949</c:v>
                </c:pt>
                <c:pt idx="7">
                  <c:v>-1.1573364179469949</c:v>
                </c:pt>
                <c:pt idx="8">
                  <c:v>-1.1573364179469949</c:v>
                </c:pt>
                <c:pt idx="9">
                  <c:v>-1.1573364179469949</c:v>
                </c:pt>
                <c:pt idx="10">
                  <c:v>-1.1573364179469949</c:v>
                </c:pt>
                <c:pt idx="11">
                  <c:v>-1.1573364179469949</c:v>
                </c:pt>
                <c:pt idx="12">
                  <c:v>-1.1573364179469949</c:v>
                </c:pt>
                <c:pt idx="13">
                  <c:v>-1.1573364179469949</c:v>
                </c:pt>
                <c:pt idx="14">
                  <c:v>-1.1573364179469949</c:v>
                </c:pt>
                <c:pt idx="15">
                  <c:v>-1.1573364179469949</c:v>
                </c:pt>
                <c:pt idx="16">
                  <c:v>-1.1573364179469949</c:v>
                </c:pt>
                <c:pt idx="17">
                  <c:v>-1.1573364179469949</c:v>
                </c:pt>
                <c:pt idx="18">
                  <c:v>-1.1573364179469949</c:v>
                </c:pt>
                <c:pt idx="19">
                  <c:v>-1.1573364179469949</c:v>
                </c:pt>
                <c:pt idx="20">
                  <c:v>-1.1573364179469949</c:v>
                </c:pt>
                <c:pt idx="21">
                  <c:v>-1.1573364179469949</c:v>
                </c:pt>
                <c:pt idx="22">
                  <c:v>-1.1573364179469949</c:v>
                </c:pt>
                <c:pt idx="23">
                  <c:v>-1.1573364179469949</c:v>
                </c:pt>
                <c:pt idx="24">
                  <c:v>-1.1573364179469949</c:v>
                </c:pt>
                <c:pt idx="25">
                  <c:v>-1.1573364179469949</c:v>
                </c:pt>
                <c:pt idx="26">
                  <c:v>-1.1573364179469949</c:v>
                </c:pt>
                <c:pt idx="27">
                  <c:v>-1.1573364179469949</c:v>
                </c:pt>
                <c:pt idx="28">
                  <c:v>-1.1573364179469949</c:v>
                </c:pt>
                <c:pt idx="29">
                  <c:v>-1.1573364179469949</c:v>
                </c:pt>
                <c:pt idx="30">
                  <c:v>-1.1573364179469949</c:v>
                </c:pt>
                <c:pt idx="31">
                  <c:v>-1.1573364179469949</c:v>
                </c:pt>
                <c:pt idx="32">
                  <c:v>-1.1573364179469949</c:v>
                </c:pt>
                <c:pt idx="33">
                  <c:v>-1.1573364179469949</c:v>
                </c:pt>
                <c:pt idx="34">
                  <c:v>-1.1573364179469949</c:v>
                </c:pt>
                <c:pt idx="35">
                  <c:v>-1.1573364179469949</c:v>
                </c:pt>
                <c:pt idx="36">
                  <c:v>-1.1573364179469949</c:v>
                </c:pt>
                <c:pt idx="37">
                  <c:v>-1.1573364179469949</c:v>
                </c:pt>
                <c:pt idx="38">
                  <c:v>-1.1573364179469949</c:v>
                </c:pt>
                <c:pt idx="39">
                  <c:v>-1.1573364179469949</c:v>
                </c:pt>
                <c:pt idx="40">
                  <c:v>-1.1573364179469949</c:v>
                </c:pt>
                <c:pt idx="41">
                  <c:v>-1.1573364179469949</c:v>
                </c:pt>
                <c:pt idx="42">
                  <c:v>-1.1573364179469949</c:v>
                </c:pt>
                <c:pt idx="43">
                  <c:v>-1.1573364179469949</c:v>
                </c:pt>
                <c:pt idx="44">
                  <c:v>-1.1573364179469949</c:v>
                </c:pt>
                <c:pt idx="45">
                  <c:v>-1.1573364179469949</c:v>
                </c:pt>
                <c:pt idx="46">
                  <c:v>-1.1573364179469949</c:v>
                </c:pt>
                <c:pt idx="47">
                  <c:v>-1.1573364179469949</c:v>
                </c:pt>
                <c:pt idx="48">
                  <c:v>-1.1573364179469949</c:v>
                </c:pt>
                <c:pt idx="49">
                  <c:v>-1.1573364179469949</c:v>
                </c:pt>
                <c:pt idx="50">
                  <c:v>-1.1573364179469949</c:v>
                </c:pt>
                <c:pt idx="51">
                  <c:v>-1.1573364179469949</c:v>
                </c:pt>
                <c:pt idx="52">
                  <c:v>-1.1573364179469949</c:v>
                </c:pt>
              </c:numCache>
            </c:numRef>
          </c:val>
          <c:smooth val="0"/>
          <c:extLst>
            <c:ext xmlns:c16="http://schemas.microsoft.com/office/drawing/2014/chart" uri="{C3380CC4-5D6E-409C-BE32-E72D297353CC}">
              <c16:uniqueId val="{00000001-E660-412C-A1C6-52684B2A9D44}"/>
            </c:ext>
          </c:extLst>
        </c:ser>
        <c:dLbls>
          <c:showLegendKey val="0"/>
          <c:showVal val="0"/>
          <c:showCatName val="0"/>
          <c:showSerName val="0"/>
          <c:showPercent val="0"/>
          <c:showBubbleSize val="0"/>
        </c:dLbls>
        <c:marker val="1"/>
        <c:smooth val="0"/>
        <c:axId val="431151568"/>
        <c:axId val="327144648"/>
      </c:lineChart>
      <c:dateAx>
        <c:axId val="431151568"/>
        <c:scaling>
          <c:orientation val="minMax"/>
          <c:max val="50"/>
          <c:min val="1"/>
        </c:scaling>
        <c:delete val="1"/>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solidFill>
                      <a:schemeClr val="tx1">
                        <a:lumMod val="65000"/>
                        <a:lumOff val="35000"/>
                      </a:schemeClr>
                    </a:solidFill>
                  </a:rPr>
                  <a:t>Tiempo</a:t>
                </a:r>
              </a:p>
            </c:rich>
          </c:tx>
          <c:layout>
            <c:manualLayout>
              <c:xMode val="edge"/>
              <c:yMode val="edge"/>
              <c:x val="0.43770549539253178"/>
              <c:y val="9.324648507944377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high"/>
        <c:crossAx val="327144648"/>
        <c:crosses val="autoZero"/>
        <c:auto val="0"/>
        <c:lblOffset val="100"/>
        <c:baseTimeUnit val="days"/>
        <c:majorUnit val="7"/>
        <c:majorTimeUnit val="days"/>
        <c:minorUnit val="7"/>
        <c:minorTimeUnit val="days"/>
      </c:dateAx>
      <c:valAx>
        <c:axId val="327144648"/>
        <c:scaling>
          <c:orientation val="minMax"/>
        </c:scaling>
        <c:delete val="1"/>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 PIB</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one"/>
        <c:crossAx val="431151568"/>
        <c:crosses val="autoZero"/>
        <c:crossBetween val="between"/>
      </c:valAx>
      <c:spPr>
        <a:noFill/>
        <a:ln>
          <a:solidFill>
            <a:schemeClr val="bg2">
              <a:lumMod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9781277340333E-2"/>
          <c:y val="8.1607930876772275E-2"/>
          <c:w val="0.90939654418197724"/>
          <c:h val="0.89382323947143971"/>
        </c:manualLayout>
      </c:layout>
      <c:areaChart>
        <c:grouping val="standard"/>
        <c:varyColors val="0"/>
        <c:ser>
          <c:idx val="2"/>
          <c:order val="0"/>
          <c:tx>
            <c:strRef>
              <c:f>'Figure 1'!$G$7</c:f>
              <c:strCache>
                <c:ptCount val="1"/>
                <c:pt idx="0">
                  <c:v>Pension balance (baseline)</c:v>
                </c:pt>
              </c:strCache>
            </c:strRef>
          </c:tx>
          <c:spPr>
            <a:solidFill>
              <a:schemeClr val="accent5">
                <a:lumMod val="40000"/>
                <a:lumOff val="60000"/>
              </a:schemeClr>
            </a:solidFill>
            <a:ln w="19050">
              <a:solidFill>
                <a:schemeClr val="accent1">
                  <a:lumMod val="75000"/>
                </a:schemeClr>
              </a:solidFill>
            </a:ln>
          </c:spPr>
          <c:cat>
            <c:numRef>
              <c:f>'Figure 1'!$B$8:$B$60</c:f>
              <c:numCache>
                <c:formatCode>0.00</c:formatCode>
                <c:ptCount val="53"/>
                <c:pt idx="0" formatCode="General">
                  <c:v>0</c:v>
                </c:pt>
                <c:pt idx="1">
                  <c:v>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'Figure 1'!$G$8:$G$60</c:f>
              <c:numCache>
                <c:formatCode>0.00</c:formatCode>
                <c:ptCount val="53"/>
                <c:pt idx="0">
                  <c:v>-0.51</c:v>
                </c:pt>
                <c:pt idx="1">
                  <c:v>-0.52500000000000002</c:v>
                </c:pt>
                <c:pt idx="2">
                  <c:v>-0.52</c:v>
                </c:pt>
                <c:pt idx="3">
                  <c:v>-0.54039999999999999</c:v>
                </c:pt>
                <c:pt idx="4">
                  <c:v>-0.56120799999999993</c:v>
                </c:pt>
                <c:pt idx="5">
                  <c:v>-0.58243215999999998</c:v>
                </c:pt>
                <c:pt idx="6">
                  <c:v>-0.60408080320000002</c:v>
                </c:pt>
                <c:pt idx="7">
                  <c:v>-0.62616241926400007</c:v>
                </c:pt>
                <c:pt idx="8">
                  <c:v>-0.64868566764928004</c:v>
                </c:pt>
                <c:pt idx="9">
                  <c:v>-0.67165938100226574</c:v>
                </c:pt>
                <c:pt idx="10">
                  <c:v>-0.69509256862231106</c:v>
                </c:pt>
                <c:pt idx="11">
                  <c:v>-0.71899441999475733</c:v>
                </c:pt>
                <c:pt idx="12">
                  <c:v>-0.74337430839465246</c:v>
                </c:pt>
                <c:pt idx="13">
                  <c:v>-0.76824179456254549</c:v>
                </c:pt>
                <c:pt idx="14">
                  <c:v>-0.79360663045379631</c:v>
                </c:pt>
                <c:pt idx="15">
                  <c:v>-0.81947876306287237</c:v>
                </c:pt>
                <c:pt idx="16">
                  <c:v>-0.84586833832412989</c:v>
                </c:pt>
                <c:pt idx="17">
                  <c:v>-0.87278570509061248</c:v>
                </c:pt>
                <c:pt idx="18">
                  <c:v>-0.90024141919242484</c:v>
                </c:pt>
                <c:pt idx="19">
                  <c:v>-0.92824624757627339</c:v>
                </c:pt>
                <c:pt idx="20">
                  <c:v>-0.95681117252779879</c:v>
                </c:pt>
                <c:pt idx="21">
                  <c:v>-0.9859473959783549</c:v>
                </c:pt>
                <c:pt idx="22">
                  <c:v>-1.0156663438979221</c:v>
                </c:pt>
                <c:pt idx="23">
                  <c:v>-1.0459796707758806</c:v>
                </c:pt>
                <c:pt idx="24">
                  <c:v>-1.0768992641913981</c:v>
                </c:pt>
                <c:pt idx="25">
                  <c:v>-1.1084372494752261</c:v>
                </c:pt>
                <c:pt idx="26">
                  <c:v>-1.1406059944647307</c:v>
                </c:pt>
                <c:pt idx="27">
                  <c:v>-1.1734181143540252</c:v>
                </c:pt>
                <c:pt idx="28">
                  <c:v>-1.2068864766411058</c:v>
                </c:pt>
                <c:pt idx="29">
                  <c:v>-1.2410242061739281</c:v>
                </c:pt>
                <c:pt idx="30">
                  <c:v>-1.2758446902974065</c:v>
                </c:pt>
                <c:pt idx="31">
                  <c:v>-1.3113615841033548</c:v>
                </c:pt>
                <c:pt idx="32">
                  <c:v>-1.3475888157854219</c:v>
                </c:pt>
                <c:pt idx="33">
                  <c:v>-1.3845405921011305</c:v>
                </c:pt>
                <c:pt idx="34">
                  <c:v>-1.4222314039431532</c:v>
                </c:pt>
                <c:pt idx="35">
                  <c:v>-1.4606760320220162</c:v>
                </c:pt>
                <c:pt idx="36">
                  <c:v>-1.4998895526624565</c:v>
                </c:pt>
                <c:pt idx="37">
                  <c:v>-1.5398873437157055</c:v>
                </c:pt>
                <c:pt idx="38">
                  <c:v>-1.5806850905900198</c:v>
                </c:pt>
                <c:pt idx="39">
                  <c:v>-1.6222987924018204</c:v>
                </c:pt>
                <c:pt idx="40">
                  <c:v>-1.6647447682498568</c:v>
                </c:pt>
                <c:pt idx="41">
                  <c:v>-1.708039663614854</c:v>
                </c:pt>
                <c:pt idx="42">
                  <c:v>-1.752200456887151</c:v>
                </c:pt>
                <c:pt idx="43">
                  <c:v>-1.7972444660248938</c:v>
                </c:pt>
                <c:pt idx="44">
                  <c:v>-1.843189355345392</c:v>
                </c:pt>
                <c:pt idx="45">
                  <c:v>-1.8900531424522997</c:v>
                </c:pt>
                <c:pt idx="46">
                  <c:v>-1.9378542053013459</c:v>
                </c:pt>
                <c:pt idx="47">
                  <c:v>-1.9866112894073726</c:v>
                </c:pt>
                <c:pt idx="48">
                  <c:v>-2.03634351519552</c:v>
                </c:pt>
                <c:pt idx="49">
                  <c:v>-2.0870703854994304</c:v>
                </c:pt>
                <c:pt idx="50">
                  <c:v>-2.1388117932094191</c:v>
                </c:pt>
                <c:pt idx="51">
                  <c:v>-2.1915880290736074</c:v>
                </c:pt>
                <c:pt idx="52">
                  <c:v>-2.2454197896550796</c:v>
                </c:pt>
              </c:numCache>
            </c:numRef>
          </c:val>
          <c:extLst>
            <c:ext xmlns:c16="http://schemas.microsoft.com/office/drawing/2014/chart" uri="{C3380CC4-5D6E-409C-BE32-E72D297353CC}">
              <c16:uniqueId val="{00000000-82A7-4EAE-825C-4F76D32E6D32}"/>
            </c:ext>
          </c:extLst>
        </c:ser>
        <c:ser>
          <c:idx val="0"/>
          <c:order val="3"/>
          <c:tx>
            <c:strRef>
              <c:f>'Figure 1'!$H$7</c:f>
              <c:strCache>
                <c:ptCount val="1"/>
                <c:pt idx="0">
                  <c:v>Pension balance (reform)</c:v>
                </c:pt>
              </c:strCache>
            </c:strRef>
          </c:tx>
          <c:spPr>
            <a:solidFill>
              <a:srgbClr val="C00000">
                <a:alpha val="25000"/>
              </a:srgbClr>
            </a:solidFill>
            <a:ln w="19050">
              <a:solidFill>
                <a:srgbClr val="C00000"/>
              </a:solidFill>
            </a:ln>
            <a:effectLst/>
          </c:spPr>
          <c:cat>
            <c:numRef>
              <c:f>'Figure 1'!$B$8:$B$60</c:f>
              <c:numCache>
                <c:formatCode>0.00</c:formatCode>
                <c:ptCount val="53"/>
                <c:pt idx="0" formatCode="General">
                  <c:v>0</c:v>
                </c:pt>
                <c:pt idx="1">
                  <c:v>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'Figure 1'!$H$8:$H$60</c:f>
              <c:numCache>
                <c:formatCode>0.00</c:formatCode>
                <c:ptCount val="53"/>
                <c:pt idx="0">
                  <c:v>-0.51</c:v>
                </c:pt>
                <c:pt idx="1">
                  <c:v>-0.52500000000000002</c:v>
                </c:pt>
                <c:pt idx="2">
                  <c:v>-0.51</c:v>
                </c:pt>
                <c:pt idx="3">
                  <c:v>-0.52010000000000001</c:v>
                </c:pt>
                <c:pt idx="4">
                  <c:v>-0.53030099999999991</c:v>
                </c:pt>
                <c:pt idx="5">
                  <c:v>-0.54060401000000002</c:v>
                </c:pt>
                <c:pt idx="6">
                  <c:v>-0.55101005009999993</c:v>
                </c:pt>
                <c:pt idx="7">
                  <c:v>-0.56152015060099991</c:v>
                </c:pt>
                <c:pt idx="8">
                  <c:v>-0.57213535210700983</c:v>
                </c:pt>
                <c:pt idx="9">
                  <c:v>-0.58285670562808001</c:v>
                </c:pt>
                <c:pt idx="10">
                  <c:v>-0.59368527268436089</c:v>
                </c:pt>
                <c:pt idx="11">
                  <c:v>-0.60462212541120453</c:v>
                </c:pt>
                <c:pt idx="12">
                  <c:v>-0.61566834666531656</c:v>
                </c:pt>
                <c:pt idx="13">
                  <c:v>-0.62682503013196977</c:v>
                </c:pt>
                <c:pt idx="14">
                  <c:v>-0.6380932804332895</c:v>
                </c:pt>
                <c:pt idx="15">
                  <c:v>-0.64947421323762233</c:v>
                </c:pt>
                <c:pt idx="16">
                  <c:v>-0.66096895536999867</c:v>
                </c:pt>
                <c:pt idx="17">
                  <c:v>-0.67257864492369857</c:v>
                </c:pt>
                <c:pt idx="18">
                  <c:v>-0.68430443137293562</c:v>
                </c:pt>
                <c:pt idx="19">
                  <c:v>-0.69614747568666502</c:v>
                </c:pt>
                <c:pt idx="20">
                  <c:v>-0.70810895044353162</c:v>
                </c:pt>
                <c:pt idx="21">
                  <c:v>-0.72019003994796704</c:v>
                </c:pt>
                <c:pt idx="22">
                  <c:v>-0.73239194034744681</c:v>
                </c:pt>
                <c:pt idx="23">
                  <c:v>-0.74471585975092136</c:v>
                </c:pt>
                <c:pt idx="24">
                  <c:v>-0.75716301834843058</c:v>
                </c:pt>
                <c:pt idx="25">
                  <c:v>-0.76973464853191498</c:v>
                </c:pt>
                <c:pt idx="26">
                  <c:v>-0.78243199501723404</c:v>
                </c:pt>
                <c:pt idx="27">
                  <c:v>-0.79525631496740634</c:v>
                </c:pt>
                <c:pt idx="28">
                  <c:v>-0.80820887811708042</c:v>
                </c:pt>
                <c:pt idx="29">
                  <c:v>-0.82129096689825132</c:v>
                </c:pt>
                <c:pt idx="30">
                  <c:v>-0.8345038765672339</c:v>
                </c:pt>
                <c:pt idx="31">
                  <c:v>-0.84784891533290629</c:v>
                </c:pt>
                <c:pt idx="32">
                  <c:v>-0.86132740448623535</c:v>
                </c:pt>
                <c:pt idx="33">
                  <c:v>-0.8749406785310978</c:v>
                </c:pt>
                <c:pt idx="34">
                  <c:v>-0.88869008531640881</c:v>
                </c:pt>
                <c:pt idx="35">
                  <c:v>-0.90257698616957294</c:v>
                </c:pt>
                <c:pt idx="36">
                  <c:v>-0.91660275603126862</c:v>
                </c:pt>
                <c:pt idx="37">
                  <c:v>-0.93076878359158122</c:v>
                </c:pt>
                <c:pt idx="38">
                  <c:v>-0.94507647142749707</c:v>
                </c:pt>
                <c:pt idx="39">
                  <c:v>-0.95952723614177216</c:v>
                </c:pt>
                <c:pt idx="40">
                  <c:v>-0.97412250850318993</c:v>
                </c:pt>
                <c:pt idx="41">
                  <c:v>-0.98886373358822177</c:v>
                </c:pt>
                <c:pt idx="42">
                  <c:v>-1.0037523709241041</c:v>
                </c:pt>
                <c:pt idx="43">
                  <c:v>-1.0187898946333451</c:v>
                </c:pt>
                <c:pt idx="44">
                  <c:v>-1.0339777935796786</c:v>
                </c:pt>
                <c:pt idx="45">
                  <c:v>-1.0493175715154754</c:v>
                </c:pt>
                <c:pt idx="46">
                  <c:v>-1.0648107472306303</c:v>
                </c:pt>
                <c:pt idx="47">
                  <c:v>-1.0804588547029366</c:v>
                </c:pt>
                <c:pt idx="48">
                  <c:v>-1.0962634432499661</c:v>
                </c:pt>
                <c:pt idx="49">
                  <c:v>-1.1122260776824657</c:v>
                </c:pt>
                <c:pt idx="50">
                  <c:v>-1.1283483384592905</c:v>
                </c:pt>
                <c:pt idx="51">
                  <c:v>-1.1446318218438833</c:v>
                </c:pt>
                <c:pt idx="52">
                  <c:v>-1.1610781400623222</c:v>
                </c:pt>
              </c:numCache>
            </c:numRef>
          </c:val>
          <c:extLst>
            <c:ext xmlns:c16="http://schemas.microsoft.com/office/drawing/2014/chart" uri="{C3380CC4-5D6E-409C-BE32-E72D297353CC}">
              <c16:uniqueId val="{00000001-82A7-4EAE-825C-4F76D32E6D32}"/>
            </c:ext>
          </c:extLst>
        </c:ser>
        <c:dLbls>
          <c:showLegendKey val="0"/>
          <c:showVal val="0"/>
          <c:showCatName val="0"/>
          <c:showSerName val="0"/>
          <c:showPercent val="0"/>
          <c:showBubbleSize val="0"/>
        </c:dLbls>
        <c:axId val="431151568"/>
        <c:axId val="327144648"/>
      </c:areaChart>
      <c:lineChart>
        <c:grouping val="standard"/>
        <c:varyColors val="0"/>
        <c:ser>
          <c:idx val="3"/>
          <c:order val="1"/>
          <c:tx>
            <c:strRef>
              <c:f>'Figure 1'!$O$7</c:f>
              <c:strCache>
                <c:ptCount val="1"/>
                <c:pt idx="0">
                  <c:v>Intertemporal pension balance</c:v>
                </c:pt>
              </c:strCache>
            </c:strRef>
          </c:tx>
          <c:spPr>
            <a:ln w="28575">
              <a:solidFill>
                <a:schemeClr val="accent1">
                  <a:lumMod val="75000"/>
                </a:schemeClr>
              </a:solidFill>
              <a:prstDash val="sysDot"/>
            </a:ln>
          </c:spPr>
          <c:marker>
            <c:symbol val="none"/>
          </c:marker>
          <c:cat>
            <c:numRef>
              <c:f>'Figure 1'!$B$9:$B$59</c:f>
              <c:numCache>
                <c:formatCode>0.00</c:formatCode>
                <c:ptCount val="51"/>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'Figure 1'!$O$9:$O$61</c:f>
              <c:numCache>
                <c:formatCode>0.00</c:formatCode>
                <c:ptCount val="53"/>
                <c:pt idx="0">
                  <c:v>-1.1573364179469949</c:v>
                </c:pt>
                <c:pt idx="1">
                  <c:v>-1.1573364179469949</c:v>
                </c:pt>
                <c:pt idx="2">
                  <c:v>-1.1573364179469949</c:v>
                </c:pt>
                <c:pt idx="3">
                  <c:v>-1.1573364179469949</c:v>
                </c:pt>
                <c:pt idx="4">
                  <c:v>-1.1573364179469949</c:v>
                </c:pt>
                <c:pt idx="5">
                  <c:v>-1.1573364179469949</c:v>
                </c:pt>
                <c:pt idx="6">
                  <c:v>-1.1573364179469949</c:v>
                </c:pt>
                <c:pt idx="7">
                  <c:v>-1.1573364179469949</c:v>
                </c:pt>
                <c:pt idx="8">
                  <c:v>-1.1573364179469949</c:v>
                </c:pt>
                <c:pt idx="9">
                  <c:v>-1.1573364179469949</c:v>
                </c:pt>
                <c:pt idx="10">
                  <c:v>-1.1573364179469949</c:v>
                </c:pt>
                <c:pt idx="11">
                  <c:v>-1.1573364179469949</c:v>
                </c:pt>
                <c:pt idx="12">
                  <c:v>-1.1573364179469949</c:v>
                </c:pt>
                <c:pt idx="13">
                  <c:v>-1.1573364179469949</c:v>
                </c:pt>
                <c:pt idx="14">
                  <c:v>-1.1573364179469949</c:v>
                </c:pt>
                <c:pt idx="15">
                  <c:v>-1.1573364179469949</c:v>
                </c:pt>
                <c:pt idx="16">
                  <c:v>-1.1573364179469949</c:v>
                </c:pt>
                <c:pt idx="17">
                  <c:v>-1.1573364179469949</c:v>
                </c:pt>
                <c:pt idx="18">
                  <c:v>-1.1573364179469949</c:v>
                </c:pt>
                <c:pt idx="19">
                  <c:v>-1.1573364179469949</c:v>
                </c:pt>
                <c:pt idx="20">
                  <c:v>-1.1573364179469949</c:v>
                </c:pt>
                <c:pt idx="21">
                  <c:v>-1.1573364179469949</c:v>
                </c:pt>
                <c:pt idx="22">
                  <c:v>-1.1573364179469949</c:v>
                </c:pt>
                <c:pt idx="23">
                  <c:v>-1.1573364179469949</c:v>
                </c:pt>
                <c:pt idx="24">
                  <c:v>-1.1573364179469949</c:v>
                </c:pt>
                <c:pt idx="25">
                  <c:v>-1.1573364179469949</c:v>
                </c:pt>
                <c:pt idx="26">
                  <c:v>-1.1573364179469949</c:v>
                </c:pt>
                <c:pt idx="27">
                  <c:v>-1.1573364179469949</c:v>
                </c:pt>
                <c:pt idx="28">
                  <c:v>-1.1573364179469949</c:v>
                </c:pt>
                <c:pt idx="29">
                  <c:v>-1.1573364179469949</c:v>
                </c:pt>
                <c:pt idx="30">
                  <c:v>-1.1573364179469949</c:v>
                </c:pt>
                <c:pt idx="31">
                  <c:v>-1.1573364179469949</c:v>
                </c:pt>
                <c:pt idx="32">
                  <c:v>-1.1573364179469949</c:v>
                </c:pt>
                <c:pt idx="33">
                  <c:v>-1.1573364179469949</c:v>
                </c:pt>
                <c:pt idx="34">
                  <c:v>-1.1573364179469949</c:v>
                </c:pt>
                <c:pt idx="35">
                  <c:v>-1.1573364179469949</c:v>
                </c:pt>
                <c:pt idx="36">
                  <c:v>-1.1573364179469949</c:v>
                </c:pt>
                <c:pt idx="37">
                  <c:v>-1.1573364179469949</c:v>
                </c:pt>
                <c:pt idx="38">
                  <c:v>-1.1573364179469949</c:v>
                </c:pt>
                <c:pt idx="39">
                  <c:v>-1.1573364179469949</c:v>
                </c:pt>
                <c:pt idx="40">
                  <c:v>-1.1573364179469949</c:v>
                </c:pt>
                <c:pt idx="41">
                  <c:v>-1.1573364179469949</c:v>
                </c:pt>
                <c:pt idx="42">
                  <c:v>-1.1573364179469949</c:v>
                </c:pt>
                <c:pt idx="43">
                  <c:v>-1.1573364179469949</c:v>
                </c:pt>
                <c:pt idx="44">
                  <c:v>-1.1573364179469949</c:v>
                </c:pt>
                <c:pt idx="45">
                  <c:v>-1.1573364179469949</c:v>
                </c:pt>
                <c:pt idx="46">
                  <c:v>-1.1573364179469949</c:v>
                </c:pt>
                <c:pt idx="47">
                  <c:v>-1.1573364179469949</c:v>
                </c:pt>
                <c:pt idx="48">
                  <c:v>-1.1573364179469949</c:v>
                </c:pt>
                <c:pt idx="49">
                  <c:v>-1.1573364179469949</c:v>
                </c:pt>
                <c:pt idx="50">
                  <c:v>-1.1573364179469949</c:v>
                </c:pt>
                <c:pt idx="51">
                  <c:v>-1.1573364179469949</c:v>
                </c:pt>
                <c:pt idx="52">
                  <c:v>-1.1573364179469949</c:v>
                </c:pt>
              </c:numCache>
            </c:numRef>
          </c:val>
          <c:smooth val="0"/>
          <c:extLst>
            <c:ext xmlns:c16="http://schemas.microsoft.com/office/drawing/2014/chart" uri="{C3380CC4-5D6E-409C-BE32-E72D297353CC}">
              <c16:uniqueId val="{00000002-82A7-4EAE-825C-4F76D32E6D32}"/>
            </c:ext>
          </c:extLst>
        </c:ser>
        <c:ser>
          <c:idx val="1"/>
          <c:order val="2"/>
          <c:tx>
            <c:strRef>
              <c:f>'Figure 1'!$P$7</c:f>
              <c:strCache>
                <c:ptCount val="1"/>
                <c:pt idx="0">
                  <c:v>Intertemporal pension balance</c:v>
                </c:pt>
              </c:strCache>
            </c:strRef>
          </c:tx>
          <c:spPr>
            <a:ln w="28575" cap="rnd">
              <a:solidFill>
                <a:srgbClr val="C00000"/>
              </a:solidFill>
              <a:prstDash val="sysDot"/>
              <a:round/>
            </a:ln>
            <a:effectLst/>
          </c:spPr>
          <c:marker>
            <c:symbol val="none"/>
          </c:marker>
          <c:cat>
            <c:numRef>
              <c:f>'Figure 1'!$B$9:$B$59</c:f>
              <c:numCache>
                <c:formatCode>0.00</c:formatCode>
                <c:ptCount val="51"/>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'Figure 1'!$P$9:$P$61</c:f>
              <c:numCache>
                <c:formatCode>0.00</c:formatCode>
                <c:ptCount val="53"/>
                <c:pt idx="0">
                  <c:v>-0.77524153120336148</c:v>
                </c:pt>
                <c:pt idx="1">
                  <c:v>-0.77524153120336148</c:v>
                </c:pt>
                <c:pt idx="2">
                  <c:v>-0.77524153120336148</c:v>
                </c:pt>
                <c:pt idx="3">
                  <c:v>-0.77524153120336148</c:v>
                </c:pt>
                <c:pt idx="4">
                  <c:v>-0.77524153120336148</c:v>
                </c:pt>
                <c:pt idx="5">
                  <c:v>-0.77524153120336148</c:v>
                </c:pt>
                <c:pt idx="6">
                  <c:v>-0.77524153120336148</c:v>
                </c:pt>
                <c:pt idx="7">
                  <c:v>-0.77524153120336148</c:v>
                </c:pt>
                <c:pt idx="8">
                  <c:v>-0.77524153120336148</c:v>
                </c:pt>
                <c:pt idx="9">
                  <c:v>-0.77524153120336148</c:v>
                </c:pt>
                <c:pt idx="10">
                  <c:v>-0.77524153120336148</c:v>
                </c:pt>
                <c:pt idx="11">
                  <c:v>-0.77524153120336148</c:v>
                </c:pt>
                <c:pt idx="12">
                  <c:v>-0.77524153120336148</c:v>
                </c:pt>
                <c:pt idx="13">
                  <c:v>-0.77524153120336148</c:v>
                </c:pt>
                <c:pt idx="14">
                  <c:v>-0.77524153120336148</c:v>
                </c:pt>
                <c:pt idx="15">
                  <c:v>-0.77524153120336148</c:v>
                </c:pt>
                <c:pt idx="16">
                  <c:v>-0.77524153120336148</c:v>
                </c:pt>
                <c:pt idx="17">
                  <c:v>-0.77524153120336148</c:v>
                </c:pt>
                <c:pt idx="18">
                  <c:v>-0.77524153120336148</c:v>
                </c:pt>
                <c:pt idx="19">
                  <c:v>-0.77524153120336148</c:v>
                </c:pt>
                <c:pt idx="20">
                  <c:v>-0.77524153120336148</c:v>
                </c:pt>
                <c:pt idx="21">
                  <c:v>-0.77524153120336148</c:v>
                </c:pt>
                <c:pt idx="22">
                  <c:v>-0.77524153120336148</c:v>
                </c:pt>
                <c:pt idx="23">
                  <c:v>-0.77524153120336148</c:v>
                </c:pt>
                <c:pt idx="24">
                  <c:v>-0.77524153120336148</c:v>
                </c:pt>
                <c:pt idx="25">
                  <c:v>-0.77524153120336148</c:v>
                </c:pt>
                <c:pt idx="26">
                  <c:v>-0.77524153120336148</c:v>
                </c:pt>
                <c:pt idx="27">
                  <c:v>-0.77524153120336148</c:v>
                </c:pt>
                <c:pt idx="28">
                  <c:v>-0.77524153120336148</c:v>
                </c:pt>
                <c:pt idx="29">
                  <c:v>-0.77524153120336148</c:v>
                </c:pt>
                <c:pt idx="30">
                  <c:v>-0.77524153120336148</c:v>
                </c:pt>
                <c:pt idx="31">
                  <c:v>-0.77524153120336148</c:v>
                </c:pt>
                <c:pt idx="32">
                  <c:v>-0.77524153120336148</c:v>
                </c:pt>
                <c:pt idx="33">
                  <c:v>-0.77524153120336148</c:v>
                </c:pt>
                <c:pt idx="34">
                  <c:v>-0.77524153120336148</c:v>
                </c:pt>
                <c:pt idx="35">
                  <c:v>-0.77524153120336148</c:v>
                </c:pt>
                <c:pt idx="36">
                  <c:v>-0.77524153120336148</c:v>
                </c:pt>
                <c:pt idx="37">
                  <c:v>-0.77524153120336148</c:v>
                </c:pt>
                <c:pt idx="38">
                  <c:v>-0.77524153120336148</c:v>
                </c:pt>
                <c:pt idx="39">
                  <c:v>-0.77524153120336148</c:v>
                </c:pt>
                <c:pt idx="40">
                  <c:v>-0.77524153120336148</c:v>
                </c:pt>
                <c:pt idx="41">
                  <c:v>-0.77524153120336148</c:v>
                </c:pt>
                <c:pt idx="42">
                  <c:v>-0.77524153120336148</c:v>
                </c:pt>
                <c:pt idx="43">
                  <c:v>-0.77524153120336148</c:v>
                </c:pt>
                <c:pt idx="44">
                  <c:v>-0.77524153120336148</c:v>
                </c:pt>
                <c:pt idx="45">
                  <c:v>-0.77524153120336148</c:v>
                </c:pt>
                <c:pt idx="46">
                  <c:v>-0.77524153120336148</c:v>
                </c:pt>
                <c:pt idx="47">
                  <c:v>-0.77524153120336148</c:v>
                </c:pt>
                <c:pt idx="48">
                  <c:v>-0.77524153120336148</c:v>
                </c:pt>
                <c:pt idx="49">
                  <c:v>-0.77524153120336148</c:v>
                </c:pt>
                <c:pt idx="50">
                  <c:v>-0.77524153120336148</c:v>
                </c:pt>
                <c:pt idx="51">
                  <c:v>-0.77524153120336148</c:v>
                </c:pt>
                <c:pt idx="52">
                  <c:v>-0.77524153120336148</c:v>
                </c:pt>
              </c:numCache>
            </c:numRef>
          </c:val>
          <c:smooth val="0"/>
          <c:extLst>
            <c:ext xmlns:c16="http://schemas.microsoft.com/office/drawing/2014/chart" uri="{C3380CC4-5D6E-409C-BE32-E72D297353CC}">
              <c16:uniqueId val="{00000003-82A7-4EAE-825C-4F76D32E6D32}"/>
            </c:ext>
          </c:extLst>
        </c:ser>
        <c:dLbls>
          <c:showLegendKey val="0"/>
          <c:showVal val="0"/>
          <c:showCatName val="0"/>
          <c:showSerName val="0"/>
          <c:showPercent val="0"/>
          <c:showBubbleSize val="0"/>
        </c:dLbls>
        <c:marker val="1"/>
        <c:smooth val="0"/>
        <c:axId val="431151568"/>
        <c:axId val="327144648"/>
      </c:lineChart>
      <c:dateAx>
        <c:axId val="431151568"/>
        <c:scaling>
          <c:orientation val="minMax"/>
          <c:max val="50"/>
          <c:min val="1"/>
        </c:scaling>
        <c:delete val="1"/>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solidFill>
                      <a:schemeClr val="tx1">
                        <a:lumMod val="65000"/>
                        <a:lumOff val="35000"/>
                      </a:schemeClr>
                    </a:solidFill>
                  </a:rPr>
                  <a:t>Tiempo</a:t>
                </a:r>
              </a:p>
            </c:rich>
          </c:tx>
          <c:layout>
            <c:manualLayout>
              <c:xMode val="edge"/>
              <c:yMode val="edge"/>
              <c:x val="0.44631031449645736"/>
              <c:y val="8.8159866085514058E-2"/>
            </c:manualLayout>
          </c:layout>
          <c:overlay val="0"/>
          <c:spPr>
            <a:noFill/>
            <a:ln>
              <a:noFill/>
            </a:ln>
            <a:effectLst/>
          </c:spPr>
        </c:title>
        <c:numFmt formatCode="#,##0" sourceLinked="0"/>
        <c:majorTickMark val="none"/>
        <c:minorTickMark val="none"/>
        <c:tickLblPos val="high"/>
        <c:crossAx val="327144648"/>
        <c:crosses val="autoZero"/>
        <c:auto val="0"/>
        <c:lblOffset val="100"/>
        <c:baseTimeUnit val="days"/>
        <c:majorUnit val="7"/>
        <c:majorTimeUnit val="days"/>
        <c:minorUnit val="7"/>
        <c:minorTimeUnit val="days"/>
      </c:dateAx>
      <c:valAx>
        <c:axId val="327144648"/>
        <c:scaling>
          <c:orientation val="minMax"/>
        </c:scaling>
        <c:delete val="1"/>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 PIB</a:t>
                </a:r>
              </a:p>
            </c:rich>
          </c:tx>
          <c:overlay val="0"/>
          <c:spPr>
            <a:noFill/>
            <a:ln>
              <a:noFill/>
            </a:ln>
            <a:effectLst/>
          </c:spPr>
        </c:title>
        <c:numFmt formatCode="0.00" sourceLinked="1"/>
        <c:majorTickMark val="none"/>
        <c:minorTickMark val="none"/>
        <c:tickLblPos val="none"/>
        <c:crossAx val="431151568"/>
        <c:crosses val="autoZero"/>
        <c:crossBetween val="between"/>
      </c:valAx>
      <c:spPr>
        <a:ln>
          <a:solidFill>
            <a:schemeClr val="bg2">
              <a:lumMod val="50000"/>
            </a:schemeClr>
          </a:solidFill>
        </a:ln>
      </c:spPr>
    </c:plotArea>
    <c:plotVisOnly val="1"/>
    <c:dispBlanksAs val="gap"/>
    <c:showDLblsOverMax val="0"/>
    <c:extLst/>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9781277340333E-2"/>
          <c:y val="8.1607930876772275E-2"/>
          <c:w val="0.90939654418197724"/>
          <c:h val="0.89382323947143971"/>
        </c:manualLayout>
      </c:layout>
      <c:lineChart>
        <c:grouping val="standard"/>
        <c:varyColors val="0"/>
        <c:ser>
          <c:idx val="2"/>
          <c:order val="0"/>
          <c:tx>
            <c:strRef>
              <c:f>'Figure 2'!$D$7</c:f>
              <c:strCache>
                <c:ptCount val="1"/>
                <c:pt idx="0">
                  <c:v>Spending (baseline)</c:v>
                </c:pt>
              </c:strCache>
            </c:strRef>
          </c:tx>
          <c:spPr>
            <a:ln w="28575">
              <a:solidFill>
                <a:schemeClr val="accent1">
                  <a:lumMod val="75000"/>
                </a:schemeClr>
              </a:solidFill>
            </a:ln>
          </c:spPr>
          <c:marker>
            <c:symbol val="none"/>
          </c:marker>
          <c:cat>
            <c:numRef>
              <c:f>'Figure 2'!$C$8:$C$60</c:f>
              <c:numCache>
                <c:formatCode>0.00</c:formatCode>
                <c:ptCount val="53"/>
                <c:pt idx="0" formatCode="General">
                  <c:v>0</c:v>
                </c:pt>
                <c:pt idx="1">
                  <c:v>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'Figure 2'!$D$8:$D$60</c:f>
              <c:numCache>
                <c:formatCode>0.00</c:formatCode>
                <c:ptCount val="53"/>
                <c:pt idx="0" formatCode="General">
                  <c:v>1</c:v>
                </c:pt>
                <c:pt idx="1">
                  <c:v>1.01</c:v>
                </c:pt>
                <c:pt idx="2">
                  <c:v>1.02</c:v>
                </c:pt>
                <c:pt idx="3">
                  <c:v>1.0404</c:v>
                </c:pt>
                <c:pt idx="4">
                  <c:v>1.0612079999999999</c:v>
                </c:pt>
                <c:pt idx="5">
                  <c:v>1.08243216</c:v>
                </c:pt>
                <c:pt idx="6">
                  <c:v>1.1040808032</c:v>
                </c:pt>
                <c:pt idx="7">
                  <c:v>1.1261624192640001</c:v>
                </c:pt>
                <c:pt idx="8">
                  <c:v>1.14868566764928</c:v>
                </c:pt>
                <c:pt idx="9">
                  <c:v>1.1716593810022657</c:v>
                </c:pt>
                <c:pt idx="10">
                  <c:v>1.1950925686223111</c:v>
                </c:pt>
                <c:pt idx="11">
                  <c:v>1.2189944199947573</c:v>
                </c:pt>
                <c:pt idx="12">
                  <c:v>1.2433743083946525</c:v>
                </c:pt>
                <c:pt idx="13">
                  <c:v>1.2682417945625455</c:v>
                </c:pt>
                <c:pt idx="14">
                  <c:v>1.2936066304537963</c:v>
                </c:pt>
                <c:pt idx="15">
                  <c:v>1.3194787630628724</c:v>
                </c:pt>
                <c:pt idx="16">
                  <c:v>1.3458683383241299</c:v>
                </c:pt>
                <c:pt idx="17">
                  <c:v>1.3727857050906125</c:v>
                </c:pt>
                <c:pt idx="18">
                  <c:v>1.4002414191924248</c:v>
                </c:pt>
                <c:pt idx="19">
                  <c:v>1.4282462475762734</c:v>
                </c:pt>
                <c:pt idx="20">
                  <c:v>1.4568111725277988</c:v>
                </c:pt>
                <c:pt idx="21">
                  <c:v>1.4859473959783549</c:v>
                </c:pt>
                <c:pt idx="22">
                  <c:v>1.5156663438979221</c:v>
                </c:pt>
                <c:pt idx="23">
                  <c:v>1.5459796707758806</c:v>
                </c:pt>
                <c:pt idx="24">
                  <c:v>1.5768992641913981</c:v>
                </c:pt>
                <c:pt idx="25">
                  <c:v>1.6084372494752261</c:v>
                </c:pt>
                <c:pt idx="26">
                  <c:v>1.6406059944647307</c:v>
                </c:pt>
                <c:pt idx="27">
                  <c:v>1.6734181143540252</c:v>
                </c:pt>
                <c:pt idx="28">
                  <c:v>1.7068864766411058</c:v>
                </c:pt>
                <c:pt idx="29">
                  <c:v>1.7410242061739281</c:v>
                </c:pt>
                <c:pt idx="30">
                  <c:v>1.7758446902974065</c:v>
                </c:pt>
                <c:pt idx="31">
                  <c:v>1.8113615841033548</c:v>
                </c:pt>
                <c:pt idx="32">
                  <c:v>1.8475888157854219</c:v>
                </c:pt>
                <c:pt idx="33">
                  <c:v>1.8845405921011305</c:v>
                </c:pt>
                <c:pt idx="34">
                  <c:v>1.9222314039431532</c:v>
                </c:pt>
                <c:pt idx="35">
                  <c:v>1.9606760320220162</c:v>
                </c:pt>
                <c:pt idx="36">
                  <c:v>1.9998895526624565</c:v>
                </c:pt>
                <c:pt idx="37">
                  <c:v>2.0398873437157055</c:v>
                </c:pt>
                <c:pt idx="38">
                  <c:v>2.0806850905900198</c:v>
                </c:pt>
                <c:pt idx="39">
                  <c:v>2.1222987924018204</c:v>
                </c:pt>
                <c:pt idx="40">
                  <c:v>2.1647447682498568</c:v>
                </c:pt>
                <c:pt idx="41">
                  <c:v>2.208039663614854</c:v>
                </c:pt>
                <c:pt idx="42">
                  <c:v>2.252200456887151</c:v>
                </c:pt>
                <c:pt idx="43">
                  <c:v>2.2972444660248938</c:v>
                </c:pt>
                <c:pt idx="44">
                  <c:v>2.343189355345392</c:v>
                </c:pt>
                <c:pt idx="45">
                  <c:v>2.3900531424522997</c:v>
                </c:pt>
                <c:pt idx="46">
                  <c:v>2.4378542053013459</c:v>
                </c:pt>
                <c:pt idx="47">
                  <c:v>2.4866112894073726</c:v>
                </c:pt>
                <c:pt idx="48">
                  <c:v>2.53634351519552</c:v>
                </c:pt>
                <c:pt idx="49">
                  <c:v>2.5870703854994304</c:v>
                </c:pt>
                <c:pt idx="50">
                  <c:v>2.6388117932094191</c:v>
                </c:pt>
                <c:pt idx="51">
                  <c:v>2.6915880290736074</c:v>
                </c:pt>
                <c:pt idx="52">
                  <c:v>2.7454197896550796</c:v>
                </c:pt>
              </c:numCache>
            </c:numRef>
          </c:val>
          <c:smooth val="0"/>
          <c:extLst>
            <c:ext xmlns:c16="http://schemas.microsoft.com/office/drawing/2014/chart" uri="{C3380CC4-5D6E-409C-BE32-E72D297353CC}">
              <c16:uniqueId val="{00000000-BB73-4781-A212-9A54C32E5A3B}"/>
            </c:ext>
          </c:extLst>
        </c:ser>
        <c:ser>
          <c:idx val="0"/>
          <c:order val="3"/>
          <c:tx>
            <c:strRef>
              <c:f>'Figure 2'!$F$7</c:f>
              <c:strCache>
                <c:ptCount val="1"/>
                <c:pt idx="0">
                  <c:v>Spending (reform)</c:v>
                </c:pt>
              </c:strCache>
            </c:strRef>
          </c:tx>
          <c:spPr>
            <a:ln w="28575">
              <a:solidFill>
                <a:srgbClr val="C00000"/>
              </a:solidFill>
            </a:ln>
          </c:spPr>
          <c:marker>
            <c:symbol val="none"/>
          </c:marker>
          <c:cat>
            <c:numRef>
              <c:f>'Figure 2'!$C$8:$C$60</c:f>
              <c:numCache>
                <c:formatCode>0.00</c:formatCode>
                <c:ptCount val="53"/>
                <c:pt idx="0" formatCode="General">
                  <c:v>0</c:v>
                </c:pt>
                <c:pt idx="1">
                  <c:v>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'Figure 2'!$F$8:$F$60</c:f>
              <c:numCache>
                <c:formatCode>0.00</c:formatCode>
                <c:ptCount val="53"/>
                <c:pt idx="0" formatCode="General">
                  <c:v>1</c:v>
                </c:pt>
                <c:pt idx="1">
                  <c:v>1.01</c:v>
                </c:pt>
                <c:pt idx="2">
                  <c:v>1.0098</c:v>
                </c:pt>
                <c:pt idx="3">
                  <c:v>1.024794</c:v>
                </c:pt>
                <c:pt idx="4">
                  <c:v>1.0399838399999999</c:v>
                </c:pt>
                <c:pt idx="5">
                  <c:v>1.055371356</c:v>
                </c:pt>
                <c:pt idx="6">
                  <c:v>1.070958379104</c:v>
                </c:pt>
                <c:pt idx="7">
                  <c:v>1.0867467345897601</c:v>
                </c:pt>
                <c:pt idx="8">
                  <c:v>1.1027382409433089</c:v>
                </c:pt>
                <c:pt idx="9">
                  <c:v>1.1189347088571637</c:v>
                </c:pt>
                <c:pt idx="10">
                  <c:v>1.1353379401911956</c:v>
                </c:pt>
                <c:pt idx="11">
                  <c:v>1.1519497268950456</c:v>
                </c:pt>
                <c:pt idx="12">
                  <c:v>1.1687718498909734</c:v>
                </c:pt>
                <c:pt idx="13">
                  <c:v>1.18580607791598</c:v>
                </c:pt>
                <c:pt idx="14">
                  <c:v>1.2030541663220307</c:v>
                </c:pt>
                <c:pt idx="15">
                  <c:v>1.2205178558331569</c:v>
                </c:pt>
                <c:pt idx="16">
                  <c:v>1.2381988712581995</c:v>
                </c:pt>
                <c:pt idx="17">
                  <c:v>1.2560989201579105</c:v>
                </c:pt>
                <c:pt idx="18">
                  <c:v>1.2742196914651065</c:v>
                </c:pt>
                <c:pt idx="19">
                  <c:v>1.2925628540565275</c:v>
                </c:pt>
                <c:pt idx="20">
                  <c:v>1.3111300552750189</c:v>
                </c:pt>
                <c:pt idx="21">
                  <c:v>1.3299229194006277</c:v>
                </c:pt>
                <c:pt idx="22">
                  <c:v>1.3489430460691507</c:v>
                </c:pt>
                <c:pt idx="23">
                  <c:v>1.3681920086366544</c:v>
                </c:pt>
                <c:pt idx="24">
                  <c:v>1.3876713524884303</c:v>
                </c:pt>
                <c:pt idx="25">
                  <c:v>1.4073825932908228</c:v>
                </c:pt>
                <c:pt idx="26">
                  <c:v>1.4273272151843157</c:v>
                </c:pt>
                <c:pt idx="27">
                  <c:v>1.4475066689162317</c:v>
                </c:pt>
                <c:pt idx="28">
                  <c:v>1.4679223699113511</c:v>
                </c:pt>
                <c:pt idx="29">
                  <c:v>1.4885756962787084</c:v>
                </c:pt>
                <c:pt idx="30">
                  <c:v>1.5094679867527956</c:v>
                </c:pt>
                <c:pt idx="31">
                  <c:v>1.5306005385673347</c:v>
                </c:pt>
                <c:pt idx="32">
                  <c:v>1.5519746052597543</c:v>
                </c:pt>
                <c:pt idx="33">
                  <c:v>1.573591394404444</c:v>
                </c:pt>
                <c:pt idx="34">
                  <c:v>1.5954520652728172</c:v>
                </c:pt>
                <c:pt idx="35">
                  <c:v>1.6175577264181633</c:v>
                </c:pt>
                <c:pt idx="36">
                  <c:v>1.6399094331832142</c:v>
                </c:pt>
                <c:pt idx="37">
                  <c:v>1.6625081851282999</c:v>
                </c:pt>
                <c:pt idx="38">
                  <c:v>1.6853549233779161</c:v>
                </c:pt>
                <c:pt idx="39">
                  <c:v>1.7084505278834654</c:v>
                </c:pt>
                <c:pt idx="40">
                  <c:v>1.7317958145998855</c:v>
                </c:pt>
                <c:pt idx="41">
                  <c:v>1.7664317308918833</c:v>
                </c:pt>
                <c:pt idx="42">
                  <c:v>1.8017603655097207</c:v>
                </c:pt>
                <c:pt idx="43">
                  <c:v>1.8377955728199151</c:v>
                </c:pt>
                <c:pt idx="44">
                  <c:v>1.8745514842763136</c:v>
                </c:pt>
                <c:pt idx="45">
                  <c:v>1.9120425139618398</c:v>
                </c:pt>
                <c:pt idx="46">
                  <c:v>1.9502833642410766</c:v>
                </c:pt>
                <c:pt idx="47">
                  <c:v>1.9892890315258982</c:v>
                </c:pt>
                <c:pt idx="48">
                  <c:v>2.0290748121564159</c:v>
                </c:pt>
                <c:pt idx="49">
                  <c:v>2.0696563083995443</c:v>
                </c:pt>
                <c:pt idx="50">
                  <c:v>2.1110494345675352</c:v>
                </c:pt>
                <c:pt idx="51">
                  <c:v>2.1532704232588857</c:v>
                </c:pt>
                <c:pt idx="52">
                  <c:v>2.1963358317240638</c:v>
                </c:pt>
              </c:numCache>
            </c:numRef>
          </c:val>
          <c:smooth val="0"/>
          <c:extLst>
            <c:ext xmlns:c16="http://schemas.microsoft.com/office/drawing/2014/chart" uri="{C3380CC4-5D6E-409C-BE32-E72D297353CC}">
              <c16:uniqueId val="{00000001-BB73-4781-A212-9A54C32E5A3B}"/>
            </c:ext>
          </c:extLst>
        </c:ser>
        <c:ser>
          <c:idx val="3"/>
          <c:order val="1"/>
          <c:tx>
            <c:strRef>
              <c:f>'Figure 2'!$Q$7</c:f>
              <c:strCache>
                <c:ptCount val="1"/>
                <c:pt idx="0">
                  <c:v>Intertemporal pension balance</c:v>
                </c:pt>
              </c:strCache>
            </c:strRef>
          </c:tx>
          <c:spPr>
            <a:ln w="28575">
              <a:solidFill>
                <a:schemeClr val="accent1">
                  <a:lumMod val="75000"/>
                </a:schemeClr>
              </a:solidFill>
              <a:prstDash val="sysDot"/>
            </a:ln>
          </c:spPr>
          <c:marker>
            <c:symbol val="none"/>
          </c:marker>
          <c:cat>
            <c:numRef>
              <c:f>'Figure 2'!$C$9:$C$59</c:f>
              <c:numCache>
                <c:formatCode>0.00</c:formatCode>
                <c:ptCount val="51"/>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'Figure 2'!$E$8:$E$60</c:f>
              <c:numCache>
                <c:formatCode>0.00</c:formatCode>
                <c:ptCount val="53"/>
                <c:pt idx="0" formatCode="General">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numCache>
            </c:numRef>
          </c:val>
          <c:smooth val="0"/>
          <c:extLst>
            <c:ext xmlns:c16="http://schemas.microsoft.com/office/drawing/2014/chart" uri="{C3380CC4-5D6E-409C-BE32-E72D297353CC}">
              <c16:uniqueId val="{00000002-BB73-4781-A212-9A54C32E5A3B}"/>
            </c:ext>
          </c:extLst>
        </c:ser>
        <c:ser>
          <c:idx val="1"/>
          <c:order val="2"/>
          <c:tx>
            <c:strRef>
              <c:f>'Figure 2'!$R$7</c:f>
              <c:strCache>
                <c:ptCount val="1"/>
                <c:pt idx="0">
                  <c:v>Intertemporal pension balance</c:v>
                </c:pt>
              </c:strCache>
            </c:strRef>
          </c:tx>
          <c:spPr>
            <a:ln w="28575">
              <a:solidFill>
                <a:srgbClr val="C00000"/>
              </a:solidFill>
              <a:prstDash val="sysDot"/>
            </a:ln>
          </c:spPr>
          <c:marker>
            <c:symbol val="none"/>
          </c:marker>
          <c:cat>
            <c:numRef>
              <c:f>'Figure 2'!$C$9:$C$59</c:f>
              <c:numCache>
                <c:formatCode>0.00</c:formatCode>
                <c:ptCount val="51"/>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'Figure 2'!$G$8:$G$60</c:f>
              <c:numCache>
                <c:formatCode>0.00</c:formatCode>
                <c:ptCount val="53"/>
                <c:pt idx="0" formatCode="General">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pt idx="23">
                  <c:v>0.3</c:v>
                </c:pt>
                <c:pt idx="24">
                  <c:v>0.3</c:v>
                </c:pt>
                <c:pt idx="25">
                  <c:v>0.3</c:v>
                </c:pt>
                <c:pt idx="26">
                  <c:v>0.3</c:v>
                </c:pt>
                <c:pt idx="27">
                  <c:v>0.3</c:v>
                </c:pt>
                <c:pt idx="28">
                  <c:v>0.3</c:v>
                </c:pt>
                <c:pt idx="29">
                  <c:v>0.3</c:v>
                </c:pt>
                <c:pt idx="30">
                  <c:v>0.3</c:v>
                </c:pt>
                <c:pt idx="31">
                  <c:v>0.3</c:v>
                </c:pt>
                <c:pt idx="32">
                  <c:v>0.3</c:v>
                </c:pt>
                <c:pt idx="33">
                  <c:v>0.3</c:v>
                </c:pt>
                <c:pt idx="34">
                  <c:v>0.3</c:v>
                </c:pt>
                <c:pt idx="35">
                  <c:v>0.3</c:v>
                </c:pt>
                <c:pt idx="36">
                  <c:v>0.3</c:v>
                </c:pt>
                <c:pt idx="37">
                  <c:v>0.3</c:v>
                </c:pt>
                <c:pt idx="38">
                  <c:v>0.3</c:v>
                </c:pt>
                <c:pt idx="39">
                  <c:v>0.3</c:v>
                </c:pt>
                <c:pt idx="40">
                  <c:v>0.3</c:v>
                </c:pt>
                <c:pt idx="41">
                  <c:v>0.3</c:v>
                </c:pt>
                <c:pt idx="42">
                  <c:v>0.3</c:v>
                </c:pt>
                <c:pt idx="43">
                  <c:v>0.3</c:v>
                </c:pt>
                <c:pt idx="44">
                  <c:v>0.3</c:v>
                </c:pt>
                <c:pt idx="45">
                  <c:v>0.3</c:v>
                </c:pt>
                <c:pt idx="46">
                  <c:v>0.3</c:v>
                </c:pt>
                <c:pt idx="47">
                  <c:v>0.3</c:v>
                </c:pt>
                <c:pt idx="48">
                  <c:v>0.3</c:v>
                </c:pt>
                <c:pt idx="49">
                  <c:v>0.3</c:v>
                </c:pt>
                <c:pt idx="50">
                  <c:v>0.3</c:v>
                </c:pt>
                <c:pt idx="51">
                  <c:v>0.3</c:v>
                </c:pt>
                <c:pt idx="52">
                  <c:v>0.3</c:v>
                </c:pt>
              </c:numCache>
            </c:numRef>
          </c:val>
          <c:smooth val="0"/>
          <c:extLst>
            <c:ext xmlns:c16="http://schemas.microsoft.com/office/drawing/2014/chart" uri="{C3380CC4-5D6E-409C-BE32-E72D297353CC}">
              <c16:uniqueId val="{00000003-BB73-4781-A212-9A54C32E5A3B}"/>
            </c:ext>
          </c:extLst>
        </c:ser>
        <c:dLbls>
          <c:showLegendKey val="0"/>
          <c:showVal val="0"/>
          <c:showCatName val="0"/>
          <c:showSerName val="0"/>
          <c:showPercent val="0"/>
          <c:showBubbleSize val="0"/>
        </c:dLbls>
        <c:smooth val="0"/>
        <c:axId val="431151568"/>
        <c:axId val="327144648"/>
      </c:lineChart>
      <c:dateAx>
        <c:axId val="431151568"/>
        <c:scaling>
          <c:orientation val="minMax"/>
          <c:max val="50"/>
          <c:min val="1"/>
        </c:scaling>
        <c:delete val="1"/>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solidFill>
                      <a:schemeClr val="tx1">
                        <a:lumMod val="65000"/>
                        <a:lumOff val="35000"/>
                      </a:schemeClr>
                    </a:solidFill>
                  </a:rPr>
                  <a:t>Tiempo</a:t>
                </a:r>
              </a:p>
            </c:rich>
          </c:tx>
          <c:layout>
            <c:manualLayout>
              <c:xMode val="edge"/>
              <c:yMode val="edge"/>
              <c:x val="0.42466740233591616"/>
              <c:y val="8.8159897594611361E-2"/>
            </c:manualLayout>
          </c:layout>
          <c:overlay val="0"/>
          <c:spPr>
            <a:noFill/>
            <a:ln>
              <a:noFill/>
            </a:ln>
            <a:effectLst/>
          </c:spPr>
        </c:title>
        <c:numFmt formatCode="#,##0" sourceLinked="0"/>
        <c:majorTickMark val="none"/>
        <c:minorTickMark val="none"/>
        <c:tickLblPos val="high"/>
        <c:crossAx val="327144648"/>
        <c:crosses val="autoZero"/>
        <c:auto val="0"/>
        <c:lblOffset val="100"/>
        <c:baseTimeUnit val="days"/>
        <c:majorUnit val="7"/>
        <c:majorTimeUnit val="days"/>
        <c:minorUnit val="7"/>
        <c:minorTimeUnit val="days"/>
      </c:dateAx>
      <c:valAx>
        <c:axId val="327144648"/>
        <c:scaling>
          <c:orientation val="minMax"/>
        </c:scaling>
        <c:delete val="1"/>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 PIB</a:t>
                </a:r>
              </a:p>
            </c:rich>
          </c:tx>
          <c:overlay val="0"/>
          <c:spPr>
            <a:noFill/>
            <a:ln>
              <a:noFill/>
            </a:ln>
            <a:effectLst/>
          </c:spPr>
        </c:title>
        <c:numFmt formatCode="General" sourceLinked="1"/>
        <c:majorTickMark val="out"/>
        <c:minorTickMark val="none"/>
        <c:tickLblPos val="nextTo"/>
        <c:crossAx val="431151568"/>
        <c:crosses val="autoZero"/>
        <c:crossBetween val="between"/>
        <c:majorUnit val="0.2"/>
      </c:valAx>
      <c:spPr>
        <a:ln>
          <a:solidFill>
            <a:schemeClr val="bg2">
              <a:lumMod val="50000"/>
            </a:schemeClr>
          </a:solidFill>
        </a:ln>
      </c:spPr>
    </c:plotArea>
    <c:plotVisOnly val="1"/>
    <c:dispBlanksAs val="gap"/>
    <c:showDLblsOverMax val="0"/>
    <c:extLst/>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9781277340333E-2"/>
          <c:y val="8.1607930876772275E-2"/>
          <c:w val="0.90939654418197724"/>
          <c:h val="0.89382323947143971"/>
        </c:manualLayout>
      </c:layout>
      <c:areaChart>
        <c:grouping val="standard"/>
        <c:varyColors val="0"/>
        <c:ser>
          <c:idx val="2"/>
          <c:order val="0"/>
          <c:tx>
            <c:strRef>
              <c:f>'Figure 2'!$I$7</c:f>
              <c:strCache>
                <c:ptCount val="1"/>
                <c:pt idx="0">
                  <c:v>Pension balance (baseline)</c:v>
                </c:pt>
              </c:strCache>
            </c:strRef>
          </c:tx>
          <c:spPr>
            <a:solidFill>
              <a:schemeClr val="accent5">
                <a:lumMod val="40000"/>
                <a:lumOff val="60000"/>
              </a:schemeClr>
            </a:solidFill>
            <a:ln w="19050">
              <a:solidFill>
                <a:schemeClr val="accent1">
                  <a:lumMod val="75000"/>
                </a:schemeClr>
              </a:solidFill>
            </a:ln>
          </c:spPr>
          <c:cat>
            <c:numRef>
              <c:f>'Figure 2'!$C$8:$C$60</c:f>
              <c:numCache>
                <c:formatCode>0.00</c:formatCode>
                <c:ptCount val="53"/>
                <c:pt idx="0" formatCode="General">
                  <c:v>0</c:v>
                </c:pt>
                <c:pt idx="1">
                  <c:v>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'Figure 2'!$I$8:$I$60</c:f>
              <c:numCache>
                <c:formatCode>0.00</c:formatCode>
                <c:ptCount val="53"/>
                <c:pt idx="0">
                  <c:v>-0.5</c:v>
                </c:pt>
                <c:pt idx="1">
                  <c:v>-0.52</c:v>
                </c:pt>
                <c:pt idx="2">
                  <c:v>-0.52</c:v>
                </c:pt>
                <c:pt idx="3">
                  <c:v>-0.54039999999999999</c:v>
                </c:pt>
                <c:pt idx="4">
                  <c:v>-0.56120799999999993</c:v>
                </c:pt>
                <c:pt idx="5">
                  <c:v>-0.58243215999999998</c:v>
                </c:pt>
                <c:pt idx="6">
                  <c:v>-0.60408080320000002</c:v>
                </c:pt>
                <c:pt idx="7">
                  <c:v>-0.62616241926400007</c:v>
                </c:pt>
                <c:pt idx="8">
                  <c:v>-0.64868566764928004</c:v>
                </c:pt>
                <c:pt idx="9">
                  <c:v>-0.67165938100226574</c:v>
                </c:pt>
                <c:pt idx="10">
                  <c:v>-0.69509256862231106</c:v>
                </c:pt>
                <c:pt idx="11">
                  <c:v>-0.71899441999475733</c:v>
                </c:pt>
                <c:pt idx="12">
                  <c:v>-0.74337430839465246</c:v>
                </c:pt>
                <c:pt idx="13">
                  <c:v>-0.76824179456254549</c:v>
                </c:pt>
                <c:pt idx="14">
                  <c:v>-0.79360663045379631</c:v>
                </c:pt>
                <c:pt idx="15">
                  <c:v>-0.81947876306287237</c:v>
                </c:pt>
                <c:pt idx="16">
                  <c:v>-0.84586833832412989</c:v>
                </c:pt>
                <c:pt idx="17">
                  <c:v>-0.87278570509061248</c:v>
                </c:pt>
                <c:pt idx="18">
                  <c:v>-0.90024141919242484</c:v>
                </c:pt>
                <c:pt idx="19">
                  <c:v>-0.92824624757627339</c:v>
                </c:pt>
                <c:pt idx="20">
                  <c:v>-0.95681117252779879</c:v>
                </c:pt>
                <c:pt idx="21">
                  <c:v>-0.9859473959783549</c:v>
                </c:pt>
                <c:pt idx="22">
                  <c:v>-1.0156663438979221</c:v>
                </c:pt>
                <c:pt idx="23">
                  <c:v>-1.0459796707758806</c:v>
                </c:pt>
                <c:pt idx="24">
                  <c:v>-1.0768992641913981</c:v>
                </c:pt>
                <c:pt idx="25">
                  <c:v>-1.1084372494752261</c:v>
                </c:pt>
                <c:pt idx="26">
                  <c:v>-1.1406059944647307</c:v>
                </c:pt>
                <c:pt idx="27">
                  <c:v>-1.1734181143540252</c:v>
                </c:pt>
                <c:pt idx="28">
                  <c:v>-1.2068864766411058</c:v>
                </c:pt>
                <c:pt idx="29">
                  <c:v>-1.2410242061739281</c:v>
                </c:pt>
                <c:pt idx="30">
                  <c:v>-1.2758446902974065</c:v>
                </c:pt>
                <c:pt idx="31">
                  <c:v>-1.3113615841033548</c:v>
                </c:pt>
                <c:pt idx="32">
                  <c:v>-1.3475888157854219</c:v>
                </c:pt>
                <c:pt idx="33">
                  <c:v>-1.3845405921011305</c:v>
                </c:pt>
                <c:pt idx="34">
                  <c:v>-1.4222314039431532</c:v>
                </c:pt>
                <c:pt idx="35">
                  <c:v>-1.4606760320220162</c:v>
                </c:pt>
                <c:pt idx="36">
                  <c:v>-1.4998895526624565</c:v>
                </c:pt>
                <c:pt idx="37">
                  <c:v>-1.5398873437157055</c:v>
                </c:pt>
                <c:pt idx="38">
                  <c:v>-1.5806850905900198</c:v>
                </c:pt>
                <c:pt idx="39">
                  <c:v>-1.6222987924018204</c:v>
                </c:pt>
                <c:pt idx="40">
                  <c:v>-1.6647447682498568</c:v>
                </c:pt>
                <c:pt idx="41">
                  <c:v>-1.708039663614854</c:v>
                </c:pt>
                <c:pt idx="42">
                  <c:v>-1.752200456887151</c:v>
                </c:pt>
                <c:pt idx="43">
                  <c:v>-1.7972444660248938</c:v>
                </c:pt>
                <c:pt idx="44">
                  <c:v>-1.843189355345392</c:v>
                </c:pt>
                <c:pt idx="45">
                  <c:v>-1.8900531424522997</c:v>
                </c:pt>
                <c:pt idx="46">
                  <c:v>-1.9378542053013459</c:v>
                </c:pt>
                <c:pt idx="47">
                  <c:v>-1.9866112894073726</c:v>
                </c:pt>
                <c:pt idx="48">
                  <c:v>-2.03634351519552</c:v>
                </c:pt>
                <c:pt idx="49">
                  <c:v>-2.0870703854994304</c:v>
                </c:pt>
                <c:pt idx="50">
                  <c:v>-2.1388117932094191</c:v>
                </c:pt>
                <c:pt idx="51">
                  <c:v>-2.1915880290736074</c:v>
                </c:pt>
                <c:pt idx="52">
                  <c:v>-2.2454197896550796</c:v>
                </c:pt>
              </c:numCache>
            </c:numRef>
          </c:val>
          <c:extLst>
            <c:ext xmlns:c16="http://schemas.microsoft.com/office/drawing/2014/chart" uri="{C3380CC4-5D6E-409C-BE32-E72D297353CC}">
              <c16:uniqueId val="{00000000-EE82-4139-BCDC-E26011047722}"/>
            </c:ext>
          </c:extLst>
        </c:ser>
        <c:ser>
          <c:idx val="0"/>
          <c:order val="3"/>
          <c:tx>
            <c:strRef>
              <c:f>'Figure 2'!$J$7</c:f>
              <c:strCache>
                <c:ptCount val="1"/>
                <c:pt idx="0">
                  <c:v>Pension balance (reform)</c:v>
                </c:pt>
              </c:strCache>
            </c:strRef>
          </c:tx>
          <c:spPr>
            <a:solidFill>
              <a:srgbClr val="C00000">
                <a:alpha val="25000"/>
              </a:srgbClr>
            </a:solidFill>
            <a:ln w="19050">
              <a:solidFill>
                <a:srgbClr val="C00000"/>
              </a:solidFill>
            </a:ln>
            <a:effectLst/>
          </c:spPr>
          <c:cat>
            <c:numRef>
              <c:f>'Figure 2'!$C$8:$C$60</c:f>
              <c:numCache>
                <c:formatCode>0.00</c:formatCode>
                <c:ptCount val="53"/>
                <c:pt idx="0" formatCode="General">
                  <c:v>0</c:v>
                </c:pt>
                <c:pt idx="1">
                  <c:v>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'Figure 2'!$J$8:$J$60</c:f>
              <c:numCache>
                <c:formatCode>0.00</c:formatCode>
                <c:ptCount val="53"/>
                <c:pt idx="0">
                  <c:v>-0.7</c:v>
                </c:pt>
                <c:pt idx="1">
                  <c:v>-0.71</c:v>
                </c:pt>
                <c:pt idx="2">
                  <c:v>-0.70979999999999999</c:v>
                </c:pt>
                <c:pt idx="3">
                  <c:v>-0.72479399999999994</c:v>
                </c:pt>
                <c:pt idx="4">
                  <c:v>-0.73998383999999984</c:v>
                </c:pt>
                <c:pt idx="5">
                  <c:v>-0.75537135599999994</c:v>
                </c:pt>
                <c:pt idx="6">
                  <c:v>-0.770958379104</c:v>
                </c:pt>
                <c:pt idx="7">
                  <c:v>-0.78674673458976008</c:v>
                </c:pt>
                <c:pt idx="8">
                  <c:v>-0.80273824094330881</c:v>
                </c:pt>
                <c:pt idx="9">
                  <c:v>-0.81893470885716368</c:v>
                </c:pt>
                <c:pt idx="10">
                  <c:v>-0.83533794019119556</c:v>
                </c:pt>
                <c:pt idx="11">
                  <c:v>-0.85194972689504556</c:v>
                </c:pt>
                <c:pt idx="12">
                  <c:v>-0.86877184989097334</c:v>
                </c:pt>
                <c:pt idx="13">
                  <c:v>-0.88580607791597998</c:v>
                </c:pt>
                <c:pt idx="14">
                  <c:v>-0.90305416632203062</c:v>
                </c:pt>
                <c:pt idx="15">
                  <c:v>-0.92051785583315682</c:v>
                </c:pt>
                <c:pt idx="16">
                  <c:v>-0.93819887125819945</c:v>
                </c:pt>
                <c:pt idx="17">
                  <c:v>-0.95609892015791043</c:v>
                </c:pt>
                <c:pt idx="18">
                  <c:v>-0.97421969146510645</c:v>
                </c:pt>
                <c:pt idx="19">
                  <c:v>-0.99256285405652744</c:v>
                </c:pt>
                <c:pt idx="20">
                  <c:v>-1.0111300552750189</c:v>
                </c:pt>
                <c:pt idx="21">
                  <c:v>-1.0299229194006276</c:v>
                </c:pt>
                <c:pt idx="22">
                  <c:v>-1.0489430460691507</c:v>
                </c:pt>
                <c:pt idx="23">
                  <c:v>-1.0681920086366543</c:v>
                </c:pt>
                <c:pt idx="24">
                  <c:v>-1.0876713524884303</c:v>
                </c:pt>
                <c:pt idx="25">
                  <c:v>-1.1073825932908228</c:v>
                </c:pt>
                <c:pt idx="26">
                  <c:v>-1.1273272151843157</c:v>
                </c:pt>
                <c:pt idx="27">
                  <c:v>-1.1475066689162317</c:v>
                </c:pt>
                <c:pt idx="28">
                  <c:v>-1.167922369911351</c:v>
                </c:pt>
                <c:pt idx="29">
                  <c:v>-1.1885756962787084</c:v>
                </c:pt>
                <c:pt idx="30">
                  <c:v>-1.2094679867527955</c:v>
                </c:pt>
                <c:pt idx="31">
                  <c:v>-1.2306005385673346</c:v>
                </c:pt>
                <c:pt idx="32">
                  <c:v>-1.2519746052597542</c:v>
                </c:pt>
                <c:pt idx="33">
                  <c:v>-1.2735913944044439</c:v>
                </c:pt>
                <c:pt idx="34">
                  <c:v>-1.2954520652728172</c:v>
                </c:pt>
                <c:pt idx="35">
                  <c:v>-1.3175577264181633</c:v>
                </c:pt>
                <c:pt idx="36">
                  <c:v>-1.3399094331832142</c:v>
                </c:pt>
                <c:pt idx="37">
                  <c:v>-1.3625081851282999</c:v>
                </c:pt>
                <c:pt idx="38">
                  <c:v>-1.3853549233779161</c:v>
                </c:pt>
                <c:pt idx="39">
                  <c:v>-1.4084505278834654</c:v>
                </c:pt>
                <c:pt idx="40">
                  <c:v>-1.4317958145998855</c:v>
                </c:pt>
                <c:pt idx="41">
                  <c:v>-1.4664317308918833</c:v>
                </c:pt>
                <c:pt idx="42">
                  <c:v>-1.5017603655097207</c:v>
                </c:pt>
                <c:pt idx="43">
                  <c:v>-1.5377955728199151</c:v>
                </c:pt>
                <c:pt idx="44">
                  <c:v>-1.5745514842763135</c:v>
                </c:pt>
                <c:pt idx="45">
                  <c:v>-1.6120425139618397</c:v>
                </c:pt>
                <c:pt idx="46">
                  <c:v>-1.6502833642410766</c:v>
                </c:pt>
                <c:pt idx="47">
                  <c:v>-1.6892890315258982</c:v>
                </c:pt>
                <c:pt idx="48">
                  <c:v>-1.7290748121564159</c:v>
                </c:pt>
                <c:pt idx="49">
                  <c:v>-1.7696563083995442</c:v>
                </c:pt>
                <c:pt idx="50">
                  <c:v>-1.8110494345675352</c:v>
                </c:pt>
                <c:pt idx="51">
                  <c:v>-1.8532704232588857</c:v>
                </c:pt>
                <c:pt idx="52">
                  <c:v>-1.8963358317240637</c:v>
                </c:pt>
              </c:numCache>
            </c:numRef>
          </c:val>
          <c:extLst>
            <c:ext xmlns:c16="http://schemas.microsoft.com/office/drawing/2014/chart" uri="{C3380CC4-5D6E-409C-BE32-E72D297353CC}">
              <c16:uniqueId val="{00000001-EE82-4139-BCDC-E26011047722}"/>
            </c:ext>
          </c:extLst>
        </c:ser>
        <c:dLbls>
          <c:showLegendKey val="0"/>
          <c:showVal val="0"/>
          <c:showCatName val="0"/>
          <c:showSerName val="0"/>
          <c:showPercent val="0"/>
          <c:showBubbleSize val="0"/>
        </c:dLbls>
        <c:axId val="431151568"/>
        <c:axId val="327144648"/>
      </c:areaChart>
      <c:lineChart>
        <c:grouping val="standard"/>
        <c:varyColors val="0"/>
        <c:ser>
          <c:idx val="3"/>
          <c:order val="1"/>
          <c:tx>
            <c:strRef>
              <c:f>'Figure 2'!$Q$7</c:f>
              <c:strCache>
                <c:ptCount val="1"/>
                <c:pt idx="0">
                  <c:v>Intertemporal pension balance</c:v>
                </c:pt>
              </c:strCache>
            </c:strRef>
          </c:tx>
          <c:spPr>
            <a:ln w="28575">
              <a:solidFill>
                <a:schemeClr val="accent1">
                  <a:lumMod val="75000"/>
                </a:schemeClr>
              </a:solidFill>
              <a:prstDash val="sysDot"/>
            </a:ln>
          </c:spPr>
          <c:marker>
            <c:symbol val="none"/>
          </c:marker>
          <c:cat>
            <c:numRef>
              <c:f>'Figure 2'!$C$9:$C$59</c:f>
              <c:numCache>
                <c:formatCode>0.00</c:formatCode>
                <c:ptCount val="51"/>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'Figure 2'!$Q$9:$Q$61</c:f>
              <c:numCache>
                <c:formatCode>0.00</c:formatCode>
                <c:ptCount val="53"/>
                <c:pt idx="0">
                  <c:v>-1.1572150472863683</c:v>
                </c:pt>
                <c:pt idx="1">
                  <c:v>-1.1572150472863683</c:v>
                </c:pt>
                <c:pt idx="2">
                  <c:v>-1.1572150472863683</c:v>
                </c:pt>
                <c:pt idx="3">
                  <c:v>-1.1572150472863683</c:v>
                </c:pt>
                <c:pt idx="4">
                  <c:v>-1.1572150472863683</c:v>
                </c:pt>
                <c:pt idx="5">
                  <c:v>-1.1572150472863683</c:v>
                </c:pt>
                <c:pt idx="6">
                  <c:v>-1.1572150472863683</c:v>
                </c:pt>
                <c:pt idx="7">
                  <c:v>-1.1572150472863683</c:v>
                </c:pt>
                <c:pt idx="8">
                  <c:v>-1.1572150472863683</c:v>
                </c:pt>
                <c:pt idx="9">
                  <c:v>-1.1572150472863683</c:v>
                </c:pt>
                <c:pt idx="10">
                  <c:v>-1.1572150472863683</c:v>
                </c:pt>
                <c:pt idx="11">
                  <c:v>-1.1572150472863683</c:v>
                </c:pt>
                <c:pt idx="12">
                  <c:v>-1.1572150472863683</c:v>
                </c:pt>
                <c:pt idx="13">
                  <c:v>-1.1572150472863683</c:v>
                </c:pt>
                <c:pt idx="14">
                  <c:v>-1.1572150472863683</c:v>
                </c:pt>
                <c:pt idx="15">
                  <c:v>-1.1572150472863683</c:v>
                </c:pt>
                <c:pt idx="16">
                  <c:v>-1.1572150472863683</c:v>
                </c:pt>
                <c:pt idx="17">
                  <c:v>-1.1572150472863683</c:v>
                </c:pt>
                <c:pt idx="18">
                  <c:v>-1.1572150472863683</c:v>
                </c:pt>
                <c:pt idx="19">
                  <c:v>-1.1572150472863683</c:v>
                </c:pt>
                <c:pt idx="20">
                  <c:v>-1.1572150472863683</c:v>
                </c:pt>
                <c:pt idx="21">
                  <c:v>-1.1572150472863683</c:v>
                </c:pt>
                <c:pt idx="22">
                  <c:v>-1.1572150472863683</c:v>
                </c:pt>
                <c:pt idx="23">
                  <c:v>-1.1572150472863683</c:v>
                </c:pt>
                <c:pt idx="24">
                  <c:v>-1.1572150472863683</c:v>
                </c:pt>
                <c:pt idx="25">
                  <c:v>-1.1572150472863683</c:v>
                </c:pt>
                <c:pt idx="26">
                  <c:v>-1.1572150472863683</c:v>
                </c:pt>
                <c:pt idx="27">
                  <c:v>-1.1572150472863683</c:v>
                </c:pt>
                <c:pt idx="28">
                  <c:v>-1.1572150472863683</c:v>
                </c:pt>
                <c:pt idx="29">
                  <c:v>-1.1572150472863683</c:v>
                </c:pt>
                <c:pt idx="30">
                  <c:v>-1.1572150472863683</c:v>
                </c:pt>
                <c:pt idx="31">
                  <c:v>-1.1572150472863683</c:v>
                </c:pt>
                <c:pt idx="32">
                  <c:v>-1.1572150472863683</c:v>
                </c:pt>
                <c:pt idx="33">
                  <c:v>-1.1572150472863683</c:v>
                </c:pt>
                <c:pt idx="34">
                  <c:v>-1.1572150472863683</c:v>
                </c:pt>
                <c:pt idx="35">
                  <c:v>-1.1572150472863683</c:v>
                </c:pt>
                <c:pt idx="36">
                  <c:v>-1.1572150472863683</c:v>
                </c:pt>
                <c:pt idx="37">
                  <c:v>-1.1572150472863683</c:v>
                </c:pt>
                <c:pt idx="38">
                  <c:v>-1.1572150472863683</c:v>
                </c:pt>
                <c:pt idx="39">
                  <c:v>-1.1572150472863683</c:v>
                </c:pt>
                <c:pt idx="40">
                  <c:v>-1.1572150472863683</c:v>
                </c:pt>
                <c:pt idx="41">
                  <c:v>-1.1572150472863683</c:v>
                </c:pt>
                <c:pt idx="42">
                  <c:v>-1.1572150472863683</c:v>
                </c:pt>
                <c:pt idx="43">
                  <c:v>-1.1572150472863683</c:v>
                </c:pt>
                <c:pt idx="44">
                  <c:v>-1.1572150472863683</c:v>
                </c:pt>
                <c:pt idx="45">
                  <c:v>-1.1572150472863683</c:v>
                </c:pt>
                <c:pt idx="46">
                  <c:v>-1.1572150472863683</c:v>
                </c:pt>
                <c:pt idx="47">
                  <c:v>-1.1572150472863683</c:v>
                </c:pt>
                <c:pt idx="48">
                  <c:v>-1.1572150472863683</c:v>
                </c:pt>
                <c:pt idx="49">
                  <c:v>-1.1572150472863683</c:v>
                </c:pt>
                <c:pt idx="50">
                  <c:v>-1.1572150472863683</c:v>
                </c:pt>
                <c:pt idx="51">
                  <c:v>-1.1572150472863683</c:v>
                </c:pt>
                <c:pt idx="52">
                  <c:v>-1.1572150472863683</c:v>
                </c:pt>
              </c:numCache>
            </c:numRef>
          </c:val>
          <c:smooth val="0"/>
          <c:extLst>
            <c:ext xmlns:c16="http://schemas.microsoft.com/office/drawing/2014/chart" uri="{C3380CC4-5D6E-409C-BE32-E72D297353CC}">
              <c16:uniqueId val="{00000002-EE82-4139-BCDC-E26011047722}"/>
            </c:ext>
          </c:extLst>
        </c:ser>
        <c:ser>
          <c:idx val="1"/>
          <c:order val="2"/>
          <c:tx>
            <c:strRef>
              <c:f>'Figure 2'!$R$7</c:f>
              <c:strCache>
                <c:ptCount val="1"/>
                <c:pt idx="0">
                  <c:v>Intertemporal pension balance</c:v>
                </c:pt>
              </c:strCache>
            </c:strRef>
          </c:tx>
          <c:spPr>
            <a:ln w="28575" cap="rnd">
              <a:solidFill>
                <a:srgbClr val="C00000"/>
              </a:solidFill>
              <a:prstDash val="sysDot"/>
              <a:round/>
            </a:ln>
            <a:effectLst/>
          </c:spPr>
          <c:marker>
            <c:symbol val="none"/>
          </c:marker>
          <c:cat>
            <c:numRef>
              <c:f>'Figure 2'!$C$9:$C$59</c:f>
              <c:numCache>
                <c:formatCode>0.00</c:formatCode>
                <c:ptCount val="51"/>
                <c:pt idx="0">
                  <c:v>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'Figure 2'!$R$9:$R$61</c:f>
              <c:numCache>
                <c:formatCode>0.00</c:formatCode>
                <c:ptCount val="53"/>
                <c:pt idx="0">
                  <c:v>-1.1344889186364868</c:v>
                </c:pt>
                <c:pt idx="1">
                  <c:v>-1.1344889186364868</c:v>
                </c:pt>
                <c:pt idx="2">
                  <c:v>-1.1344889186364868</c:v>
                </c:pt>
                <c:pt idx="3">
                  <c:v>-1.1344889186364868</c:v>
                </c:pt>
                <c:pt idx="4">
                  <c:v>-1.1344889186364868</c:v>
                </c:pt>
                <c:pt idx="5">
                  <c:v>-1.1344889186364868</c:v>
                </c:pt>
                <c:pt idx="6">
                  <c:v>-1.1344889186364868</c:v>
                </c:pt>
                <c:pt idx="7">
                  <c:v>-1.1344889186364868</c:v>
                </c:pt>
                <c:pt idx="8">
                  <c:v>-1.1344889186364868</c:v>
                </c:pt>
                <c:pt idx="9">
                  <c:v>-1.1344889186364868</c:v>
                </c:pt>
                <c:pt idx="10">
                  <c:v>-1.1344889186364868</c:v>
                </c:pt>
                <c:pt idx="11">
                  <c:v>-1.1344889186364868</c:v>
                </c:pt>
                <c:pt idx="12">
                  <c:v>-1.1344889186364868</c:v>
                </c:pt>
                <c:pt idx="13">
                  <c:v>-1.1344889186364868</c:v>
                </c:pt>
                <c:pt idx="14">
                  <c:v>-1.1344889186364868</c:v>
                </c:pt>
                <c:pt idx="15">
                  <c:v>-1.1344889186364868</c:v>
                </c:pt>
                <c:pt idx="16">
                  <c:v>-1.1344889186364868</c:v>
                </c:pt>
                <c:pt idx="17">
                  <c:v>-1.1344889186364868</c:v>
                </c:pt>
                <c:pt idx="18">
                  <c:v>-1.1344889186364868</c:v>
                </c:pt>
                <c:pt idx="19">
                  <c:v>-1.1344889186364868</c:v>
                </c:pt>
                <c:pt idx="20">
                  <c:v>-1.1344889186364868</c:v>
                </c:pt>
                <c:pt idx="21">
                  <c:v>-1.1344889186364868</c:v>
                </c:pt>
                <c:pt idx="22">
                  <c:v>-1.1344889186364868</c:v>
                </c:pt>
                <c:pt idx="23">
                  <c:v>-1.1344889186364868</c:v>
                </c:pt>
                <c:pt idx="24">
                  <c:v>-1.1344889186364868</c:v>
                </c:pt>
                <c:pt idx="25">
                  <c:v>-1.1344889186364868</c:v>
                </c:pt>
                <c:pt idx="26">
                  <c:v>-1.1344889186364868</c:v>
                </c:pt>
                <c:pt idx="27">
                  <c:v>-1.1344889186364868</c:v>
                </c:pt>
                <c:pt idx="28">
                  <c:v>-1.1344889186364868</c:v>
                </c:pt>
                <c:pt idx="29">
                  <c:v>-1.1344889186364868</c:v>
                </c:pt>
                <c:pt idx="30">
                  <c:v>-1.1344889186364868</c:v>
                </c:pt>
                <c:pt idx="31">
                  <c:v>-1.1344889186364868</c:v>
                </c:pt>
                <c:pt idx="32">
                  <c:v>-1.1344889186364868</c:v>
                </c:pt>
                <c:pt idx="33">
                  <c:v>-1.1344889186364868</c:v>
                </c:pt>
                <c:pt idx="34">
                  <c:v>-1.1344889186364868</c:v>
                </c:pt>
                <c:pt idx="35">
                  <c:v>-1.1344889186364868</c:v>
                </c:pt>
                <c:pt idx="36">
                  <c:v>-1.1344889186364868</c:v>
                </c:pt>
                <c:pt idx="37">
                  <c:v>-1.1344889186364868</c:v>
                </c:pt>
                <c:pt idx="38">
                  <c:v>-1.1344889186364868</c:v>
                </c:pt>
                <c:pt idx="39">
                  <c:v>-1.1344889186364868</c:v>
                </c:pt>
                <c:pt idx="40">
                  <c:v>-1.1344889186364868</c:v>
                </c:pt>
                <c:pt idx="41">
                  <c:v>-1.1344889186364868</c:v>
                </c:pt>
                <c:pt idx="42">
                  <c:v>-1.1344889186364868</c:v>
                </c:pt>
                <c:pt idx="43">
                  <c:v>-1.1344889186364868</c:v>
                </c:pt>
                <c:pt idx="44">
                  <c:v>-1.1344889186364868</c:v>
                </c:pt>
                <c:pt idx="45">
                  <c:v>-1.1344889186364868</c:v>
                </c:pt>
                <c:pt idx="46">
                  <c:v>-1.1344889186364868</c:v>
                </c:pt>
                <c:pt idx="47">
                  <c:v>-1.1344889186364868</c:v>
                </c:pt>
                <c:pt idx="48">
                  <c:v>-1.1344889186364868</c:v>
                </c:pt>
                <c:pt idx="49">
                  <c:v>-1.1344889186364868</c:v>
                </c:pt>
                <c:pt idx="50">
                  <c:v>-1.1344889186364868</c:v>
                </c:pt>
                <c:pt idx="51">
                  <c:v>-1.1344889186364868</c:v>
                </c:pt>
                <c:pt idx="52">
                  <c:v>-1.1344889186364868</c:v>
                </c:pt>
              </c:numCache>
            </c:numRef>
          </c:val>
          <c:smooth val="0"/>
          <c:extLst>
            <c:ext xmlns:c16="http://schemas.microsoft.com/office/drawing/2014/chart" uri="{C3380CC4-5D6E-409C-BE32-E72D297353CC}">
              <c16:uniqueId val="{00000003-EE82-4139-BCDC-E26011047722}"/>
            </c:ext>
          </c:extLst>
        </c:ser>
        <c:dLbls>
          <c:showLegendKey val="0"/>
          <c:showVal val="0"/>
          <c:showCatName val="0"/>
          <c:showSerName val="0"/>
          <c:showPercent val="0"/>
          <c:showBubbleSize val="0"/>
        </c:dLbls>
        <c:marker val="1"/>
        <c:smooth val="0"/>
        <c:axId val="431151568"/>
        <c:axId val="327144648"/>
      </c:lineChart>
      <c:dateAx>
        <c:axId val="431151568"/>
        <c:scaling>
          <c:orientation val="minMax"/>
          <c:max val="50"/>
          <c:min val="1"/>
        </c:scaling>
        <c:delete val="1"/>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a:solidFill>
                      <a:schemeClr val="tx1">
                        <a:lumMod val="65000"/>
                        <a:lumOff val="35000"/>
                      </a:schemeClr>
                    </a:solidFill>
                  </a:rPr>
                  <a:t>Tiempo</a:t>
                </a:r>
              </a:p>
            </c:rich>
          </c:tx>
          <c:layout>
            <c:manualLayout>
              <c:xMode val="edge"/>
              <c:yMode val="edge"/>
              <c:x val="0.42466740233591616"/>
              <c:y val="8.8159963167354596E-2"/>
            </c:manualLayout>
          </c:layout>
          <c:overlay val="0"/>
          <c:spPr>
            <a:noFill/>
            <a:ln>
              <a:noFill/>
            </a:ln>
            <a:effectLst/>
          </c:spPr>
        </c:title>
        <c:numFmt formatCode="#,##0" sourceLinked="0"/>
        <c:majorTickMark val="none"/>
        <c:minorTickMark val="none"/>
        <c:tickLblPos val="high"/>
        <c:crossAx val="327144648"/>
        <c:crosses val="autoZero"/>
        <c:auto val="0"/>
        <c:lblOffset val="100"/>
        <c:baseTimeUnit val="days"/>
        <c:majorUnit val="7"/>
        <c:majorTimeUnit val="days"/>
        <c:minorUnit val="7"/>
        <c:minorTimeUnit val="days"/>
      </c:dateAx>
      <c:valAx>
        <c:axId val="327144648"/>
        <c:scaling>
          <c:orientation val="minMax"/>
        </c:scaling>
        <c:delete val="1"/>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 PIB</a:t>
                </a:r>
              </a:p>
            </c:rich>
          </c:tx>
          <c:overlay val="0"/>
          <c:spPr>
            <a:noFill/>
            <a:ln>
              <a:noFill/>
            </a:ln>
            <a:effectLst/>
          </c:spPr>
        </c:title>
        <c:numFmt formatCode="0.00" sourceLinked="1"/>
        <c:majorTickMark val="out"/>
        <c:minorTickMark val="none"/>
        <c:tickLblPos val="nextTo"/>
        <c:crossAx val="431151568"/>
        <c:crosses val="autoZero"/>
        <c:crossBetween val="between"/>
        <c:majorUnit val="0.2"/>
      </c:valAx>
      <c:spPr>
        <a:ln>
          <a:solidFill>
            <a:schemeClr val="bg2">
              <a:lumMod val="50000"/>
            </a:schemeClr>
          </a:solidFill>
        </a:ln>
      </c:spPr>
    </c:plotArea>
    <c:plotVisOnly val="1"/>
    <c:dispBlanksAs val="gap"/>
    <c:showDLblsOverMax val="0"/>
    <c:extLst/>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88310912770781"/>
          <c:y val="3.7187288708586883E-2"/>
          <c:w val="0.86619161535325795"/>
          <c:h val="0.70774677506082517"/>
        </c:manualLayout>
      </c:layout>
      <c:lineChart>
        <c:grouping val="standard"/>
        <c:varyColors val="0"/>
        <c:ser>
          <c:idx val="0"/>
          <c:order val="0"/>
          <c:tx>
            <c:strRef>
              <c:f>'Figure 3'!$B$21</c:f>
              <c:strCache>
                <c:ptCount val="1"/>
                <c:pt idx="0">
                  <c:v>Bulgaria</c:v>
                </c:pt>
              </c:strCache>
            </c:strRef>
          </c:tx>
          <c:spPr>
            <a:ln w="28575" cap="rnd">
              <a:solidFill>
                <a:schemeClr val="accent1">
                  <a:tint val="46000"/>
                </a:schemeClr>
              </a:solidFill>
              <a:round/>
            </a:ln>
            <a:effectLst/>
          </c:spPr>
          <c:marker>
            <c:symbol val="none"/>
          </c:marker>
          <c:dPt>
            <c:idx val="1"/>
            <c:marker>
              <c:symbol val="none"/>
            </c:marker>
            <c:bubble3D val="0"/>
            <c:extLst>
              <c:ext xmlns:c16="http://schemas.microsoft.com/office/drawing/2014/chart" uri="{C3380CC4-5D6E-409C-BE32-E72D297353CC}">
                <c16:uniqueId val="{0000000A-49F7-41AE-9929-150C5DCC974F}"/>
              </c:ext>
            </c:extLst>
          </c:dPt>
          <c:dPt>
            <c:idx val="7"/>
            <c:marker>
              <c:symbol val="circle"/>
              <c:size val="7"/>
              <c:spPr>
                <a:solidFill>
                  <a:srgbClr val="FFFF00"/>
                </a:solidFill>
                <a:ln w="9525">
                  <a:solidFill>
                    <a:schemeClr val="accent1">
                      <a:tint val="62000"/>
                    </a:schemeClr>
                  </a:solidFill>
                </a:ln>
                <a:effectLst/>
              </c:spPr>
            </c:marker>
            <c:bubble3D val="0"/>
            <c:extLst>
              <c:ext xmlns:c16="http://schemas.microsoft.com/office/drawing/2014/chart" uri="{C3380CC4-5D6E-409C-BE32-E72D297353CC}">
                <c16:uniqueId val="{0000000B-9222-4B34-977C-86875C6F8698}"/>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3'!$C$21:$O$21</c:f>
              <c:numCache>
                <c:formatCode>General</c:formatCode>
                <c:ptCount val="13"/>
                <c:pt idx="0">
                  <c:v>1.8</c:v>
                </c:pt>
                <c:pt idx="1">
                  <c:v>1.1000000000000001</c:v>
                </c:pt>
                <c:pt idx="2">
                  <c:v>1.6</c:v>
                </c:pt>
                <c:pt idx="3">
                  <c:v>-4</c:v>
                </c:pt>
                <c:pt idx="4">
                  <c:v>-3.1</c:v>
                </c:pt>
                <c:pt idx="5">
                  <c:v>-2</c:v>
                </c:pt>
                <c:pt idx="6">
                  <c:v>-0.3</c:v>
                </c:pt>
                <c:pt idx="7">
                  <c:v>-0.4</c:v>
                </c:pt>
                <c:pt idx="8">
                  <c:v>-5.4</c:v>
                </c:pt>
                <c:pt idx="9">
                  <c:v>-1.7</c:v>
                </c:pt>
                <c:pt idx="10">
                  <c:v>0.1</c:v>
                </c:pt>
                <c:pt idx="11">
                  <c:v>1.1000000000000001</c:v>
                </c:pt>
                <c:pt idx="12">
                  <c:v>1.8</c:v>
                </c:pt>
              </c:numCache>
            </c:numRef>
          </c:val>
          <c:smooth val="0"/>
          <c:extLst>
            <c:ext xmlns:c16="http://schemas.microsoft.com/office/drawing/2014/chart" uri="{C3380CC4-5D6E-409C-BE32-E72D297353CC}">
              <c16:uniqueId val="{00000000-49F7-41AE-9929-150C5DCC974F}"/>
            </c:ext>
          </c:extLst>
        </c:ser>
        <c:ser>
          <c:idx val="1"/>
          <c:order val="1"/>
          <c:tx>
            <c:strRef>
              <c:f>'Figure 3'!$B$22</c:f>
              <c:strCache>
                <c:ptCount val="1"/>
                <c:pt idx="0">
                  <c:v>Estonia</c:v>
                </c:pt>
              </c:strCache>
            </c:strRef>
          </c:tx>
          <c:spPr>
            <a:ln w="28575" cap="rnd">
              <a:solidFill>
                <a:schemeClr val="accent1">
                  <a:tint val="62000"/>
                </a:schemeClr>
              </a:solidFill>
              <a:round/>
            </a:ln>
            <a:effectLst/>
          </c:spPr>
          <c:marker>
            <c:symbol val="none"/>
          </c:marker>
          <c:dPt>
            <c:idx val="1"/>
            <c:marker>
              <c:symbol val="none"/>
            </c:marker>
            <c:bubble3D val="0"/>
            <c:extLst>
              <c:ext xmlns:c16="http://schemas.microsoft.com/office/drawing/2014/chart" uri="{C3380CC4-5D6E-409C-BE32-E72D297353CC}">
                <c16:uniqueId val="{00000008-49F7-41AE-9929-150C5DCC974F}"/>
              </c:ext>
            </c:extLst>
          </c:dPt>
          <c:dPt>
            <c:idx val="3"/>
            <c:marker>
              <c:symbol val="circle"/>
              <c:size val="7"/>
              <c:spPr>
                <a:solidFill>
                  <a:srgbClr val="FFFF00"/>
                </a:solidFill>
                <a:ln w="9525">
                  <a:solidFill>
                    <a:schemeClr val="accent1">
                      <a:tint val="62000"/>
                    </a:schemeClr>
                  </a:solidFill>
                </a:ln>
                <a:effectLst/>
              </c:spPr>
            </c:marker>
            <c:bubble3D val="0"/>
            <c:extLst>
              <c:ext xmlns:c16="http://schemas.microsoft.com/office/drawing/2014/chart" uri="{C3380CC4-5D6E-409C-BE32-E72D297353CC}">
                <c16:uniqueId val="{00000009-49F7-41AE-9929-150C5DCC974F}"/>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3'!$C$22:$O$22</c:f>
              <c:numCache>
                <c:formatCode>General</c:formatCode>
                <c:ptCount val="13"/>
                <c:pt idx="0">
                  <c:v>2.9</c:v>
                </c:pt>
                <c:pt idx="1">
                  <c:v>2.7</c:v>
                </c:pt>
                <c:pt idx="2">
                  <c:v>-2.6</c:v>
                </c:pt>
                <c:pt idx="3">
                  <c:v>-2.2000000000000002</c:v>
                </c:pt>
                <c:pt idx="4">
                  <c:v>0.2</c:v>
                </c:pt>
                <c:pt idx="5">
                  <c:v>1.1000000000000001</c:v>
                </c:pt>
                <c:pt idx="6">
                  <c:v>-0.3</c:v>
                </c:pt>
                <c:pt idx="7">
                  <c:v>0.2</c:v>
                </c:pt>
                <c:pt idx="8">
                  <c:v>0.7</c:v>
                </c:pt>
                <c:pt idx="9">
                  <c:v>0.1</c:v>
                </c:pt>
                <c:pt idx="10">
                  <c:v>-0.5</c:v>
                </c:pt>
                <c:pt idx="11">
                  <c:v>-0.8</c:v>
                </c:pt>
                <c:pt idx="12">
                  <c:v>-0.6</c:v>
                </c:pt>
              </c:numCache>
            </c:numRef>
          </c:val>
          <c:smooth val="0"/>
          <c:extLst>
            <c:ext xmlns:c16="http://schemas.microsoft.com/office/drawing/2014/chart" uri="{C3380CC4-5D6E-409C-BE32-E72D297353CC}">
              <c16:uniqueId val="{00000001-49F7-41AE-9929-150C5DCC974F}"/>
            </c:ext>
          </c:extLst>
        </c:ser>
        <c:ser>
          <c:idx val="2"/>
          <c:order val="2"/>
          <c:tx>
            <c:strRef>
              <c:f>'Figure 3'!$B$24</c:f>
              <c:strCache>
                <c:ptCount val="1"/>
                <c:pt idx="0">
                  <c:v>Letonia</c:v>
                </c:pt>
              </c:strCache>
            </c:strRef>
          </c:tx>
          <c:spPr>
            <a:ln w="28575" cap="rnd">
              <a:solidFill>
                <a:schemeClr val="accent1">
                  <a:tint val="77000"/>
                </a:schemeClr>
              </a:solidFill>
              <a:round/>
            </a:ln>
            <a:effectLst/>
          </c:spPr>
          <c:marker>
            <c:symbol val="none"/>
          </c:marker>
          <c:dPt>
            <c:idx val="3"/>
            <c:marker>
              <c:symbol val="circle"/>
              <c:size val="7"/>
              <c:spPr>
                <a:solidFill>
                  <a:srgbClr val="FFFF00"/>
                </a:solidFill>
                <a:ln w="9525">
                  <a:solidFill>
                    <a:schemeClr val="accent1">
                      <a:tint val="77000"/>
                    </a:schemeClr>
                  </a:solidFill>
                </a:ln>
                <a:effectLst/>
              </c:spPr>
            </c:marker>
            <c:bubble3D val="0"/>
            <c:extLst>
              <c:ext xmlns:c16="http://schemas.microsoft.com/office/drawing/2014/chart" uri="{C3380CC4-5D6E-409C-BE32-E72D297353CC}">
                <c16:uniqueId val="{0000000B-49F7-41AE-9929-150C5DCC974F}"/>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3'!$C$24:$O$24</c:f>
              <c:numCache>
                <c:formatCode>General</c:formatCode>
                <c:ptCount val="13"/>
                <c:pt idx="0">
                  <c:v>-0.5</c:v>
                </c:pt>
                <c:pt idx="1">
                  <c:v>-0.5</c:v>
                </c:pt>
                <c:pt idx="2">
                  <c:v>-4.2</c:v>
                </c:pt>
                <c:pt idx="3">
                  <c:v>-9.5</c:v>
                </c:pt>
                <c:pt idx="4">
                  <c:v>-8.6</c:v>
                </c:pt>
                <c:pt idx="5">
                  <c:v>-4.2</c:v>
                </c:pt>
                <c:pt idx="6">
                  <c:v>-1.2</c:v>
                </c:pt>
                <c:pt idx="7">
                  <c:v>-1.2</c:v>
                </c:pt>
                <c:pt idx="8">
                  <c:v>-1.4</c:v>
                </c:pt>
                <c:pt idx="9">
                  <c:v>-1.4</c:v>
                </c:pt>
                <c:pt idx="10">
                  <c:v>0.1</c:v>
                </c:pt>
                <c:pt idx="11">
                  <c:v>-0.5</c:v>
                </c:pt>
                <c:pt idx="12">
                  <c:v>-0.7</c:v>
                </c:pt>
              </c:numCache>
            </c:numRef>
          </c:val>
          <c:smooth val="0"/>
          <c:extLst>
            <c:ext xmlns:c16="http://schemas.microsoft.com/office/drawing/2014/chart" uri="{C3380CC4-5D6E-409C-BE32-E72D297353CC}">
              <c16:uniqueId val="{00000002-49F7-41AE-9929-150C5DCC974F}"/>
            </c:ext>
          </c:extLst>
        </c:ser>
        <c:ser>
          <c:idx val="3"/>
          <c:order val="3"/>
          <c:tx>
            <c:strRef>
              <c:f>'Figure 3'!$B$25</c:f>
              <c:strCache>
                <c:ptCount val="1"/>
                <c:pt idx="0">
                  <c:v>Lituania</c:v>
                </c:pt>
              </c:strCache>
            </c:strRef>
          </c:tx>
          <c:spPr>
            <a:ln w="28575" cap="rnd">
              <a:solidFill>
                <a:schemeClr val="accent1">
                  <a:tint val="93000"/>
                </a:schemeClr>
              </a:solidFill>
              <a:round/>
            </a:ln>
            <a:effectLst/>
          </c:spPr>
          <c:marker>
            <c:symbol val="none"/>
          </c:marker>
          <c:dPt>
            <c:idx val="3"/>
            <c:marker>
              <c:symbol val="none"/>
            </c:marker>
            <c:bubble3D val="0"/>
            <c:extLst>
              <c:ext xmlns:c16="http://schemas.microsoft.com/office/drawing/2014/chart" uri="{C3380CC4-5D6E-409C-BE32-E72D297353CC}">
                <c16:uniqueId val="{0000000D-49F7-41AE-9929-150C5DCC974F}"/>
              </c:ext>
            </c:extLst>
          </c:dPt>
          <c:dPt>
            <c:idx val="4"/>
            <c:marker>
              <c:symbol val="circle"/>
              <c:size val="7"/>
              <c:spPr>
                <a:solidFill>
                  <a:srgbClr val="FFFF00"/>
                </a:solidFill>
                <a:ln w="9525">
                  <a:solidFill>
                    <a:schemeClr val="accent1">
                      <a:tint val="93000"/>
                    </a:schemeClr>
                  </a:solidFill>
                </a:ln>
                <a:effectLst/>
              </c:spPr>
            </c:marker>
            <c:bubble3D val="0"/>
            <c:extLst>
              <c:ext xmlns:c16="http://schemas.microsoft.com/office/drawing/2014/chart" uri="{C3380CC4-5D6E-409C-BE32-E72D297353CC}">
                <c16:uniqueId val="{0000000A-9735-4F61-A540-D7B600E020D0}"/>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3'!$C$25:$O$25</c:f>
              <c:numCache>
                <c:formatCode>General</c:formatCode>
                <c:ptCount val="13"/>
                <c:pt idx="0">
                  <c:v>-0.3</c:v>
                </c:pt>
                <c:pt idx="1">
                  <c:v>-0.8</c:v>
                </c:pt>
                <c:pt idx="2">
                  <c:v>-3.1</c:v>
                </c:pt>
                <c:pt idx="3">
                  <c:v>-9.1</c:v>
                </c:pt>
                <c:pt idx="4">
                  <c:v>-6.9</c:v>
                </c:pt>
                <c:pt idx="5">
                  <c:v>-9</c:v>
                </c:pt>
                <c:pt idx="6">
                  <c:v>-3.1</c:v>
                </c:pt>
                <c:pt idx="7">
                  <c:v>-2.6</c:v>
                </c:pt>
                <c:pt idx="8">
                  <c:v>-0.6</c:v>
                </c:pt>
                <c:pt idx="9">
                  <c:v>-0.3</c:v>
                </c:pt>
                <c:pt idx="10">
                  <c:v>0.2</c:v>
                </c:pt>
                <c:pt idx="11">
                  <c:v>0.5</c:v>
                </c:pt>
                <c:pt idx="12">
                  <c:v>0.6</c:v>
                </c:pt>
              </c:numCache>
            </c:numRef>
          </c:val>
          <c:smooth val="0"/>
          <c:extLst>
            <c:ext xmlns:c16="http://schemas.microsoft.com/office/drawing/2014/chart" uri="{C3380CC4-5D6E-409C-BE32-E72D297353CC}">
              <c16:uniqueId val="{00000003-49F7-41AE-9929-150C5DCC974F}"/>
            </c:ext>
          </c:extLst>
        </c:ser>
        <c:ser>
          <c:idx val="4"/>
          <c:order val="4"/>
          <c:tx>
            <c:strRef>
              <c:f>'Figure 3'!$B$23</c:f>
              <c:strCache>
                <c:ptCount val="1"/>
                <c:pt idx="0">
                  <c:v>Hungría</c:v>
                </c:pt>
              </c:strCache>
            </c:strRef>
          </c:tx>
          <c:spPr>
            <a:ln w="28575" cap="rnd">
              <a:solidFill>
                <a:schemeClr val="accent1">
                  <a:shade val="92000"/>
                </a:schemeClr>
              </a:solidFill>
              <a:round/>
            </a:ln>
            <a:effectLst/>
          </c:spPr>
          <c:marker>
            <c:symbol val="none"/>
          </c:marker>
          <c:dPt>
            <c:idx val="3"/>
            <c:marker>
              <c:symbol val="circle"/>
              <c:size val="7"/>
              <c:spPr>
                <a:solidFill>
                  <a:srgbClr val="FFFF00"/>
                </a:solidFill>
                <a:ln w="9525">
                  <a:solidFill>
                    <a:schemeClr val="accent1">
                      <a:shade val="92000"/>
                    </a:schemeClr>
                  </a:solidFill>
                </a:ln>
                <a:effectLst/>
              </c:spPr>
            </c:marker>
            <c:bubble3D val="0"/>
            <c:extLst>
              <c:ext xmlns:c16="http://schemas.microsoft.com/office/drawing/2014/chart" uri="{C3380CC4-5D6E-409C-BE32-E72D297353CC}">
                <c16:uniqueId val="{00000009-9735-4F61-A540-D7B600E020D0}"/>
              </c:ext>
            </c:extLst>
          </c:dPt>
          <c:dPt>
            <c:idx val="4"/>
            <c:marker>
              <c:symbol val="none"/>
            </c:marker>
            <c:bubble3D val="0"/>
            <c:extLst>
              <c:ext xmlns:c16="http://schemas.microsoft.com/office/drawing/2014/chart" uri="{C3380CC4-5D6E-409C-BE32-E72D297353CC}">
                <c16:uniqueId val="{0000000C-49F7-41AE-9929-150C5DCC974F}"/>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3'!$C$23:$O$23</c:f>
              <c:numCache>
                <c:formatCode>General</c:formatCode>
                <c:ptCount val="13"/>
                <c:pt idx="0">
                  <c:v>-9.1999999999999993</c:v>
                </c:pt>
                <c:pt idx="1">
                  <c:v>-5</c:v>
                </c:pt>
                <c:pt idx="2">
                  <c:v>-3.7</c:v>
                </c:pt>
                <c:pt idx="3">
                  <c:v>-4.7</c:v>
                </c:pt>
                <c:pt idx="4">
                  <c:v>-4.4000000000000004</c:v>
                </c:pt>
                <c:pt idx="5">
                  <c:v>-5.2</c:v>
                </c:pt>
                <c:pt idx="6">
                  <c:v>-2.2999999999999998</c:v>
                </c:pt>
                <c:pt idx="7">
                  <c:v>-2.5</c:v>
                </c:pt>
                <c:pt idx="8">
                  <c:v>-2.8</c:v>
                </c:pt>
                <c:pt idx="9">
                  <c:v>-2</c:v>
                </c:pt>
                <c:pt idx="10">
                  <c:v>-1.8</c:v>
                </c:pt>
                <c:pt idx="11">
                  <c:v>-2.4</c:v>
                </c:pt>
                <c:pt idx="12">
                  <c:v>-2.2999999999999998</c:v>
                </c:pt>
              </c:numCache>
            </c:numRef>
          </c:val>
          <c:smooth val="0"/>
          <c:extLst>
            <c:ext xmlns:c16="http://schemas.microsoft.com/office/drawing/2014/chart" uri="{C3380CC4-5D6E-409C-BE32-E72D297353CC}">
              <c16:uniqueId val="{00000004-49F7-41AE-9929-150C5DCC974F}"/>
            </c:ext>
          </c:extLst>
        </c:ser>
        <c:ser>
          <c:idx val="5"/>
          <c:order val="5"/>
          <c:tx>
            <c:strRef>
              <c:f>'Figure 3'!$B$26</c:f>
              <c:strCache>
                <c:ptCount val="1"/>
                <c:pt idx="0">
                  <c:v>Polonia</c:v>
                </c:pt>
              </c:strCache>
            </c:strRef>
          </c:tx>
          <c:spPr>
            <a:ln w="28575" cap="rnd">
              <a:solidFill>
                <a:schemeClr val="accent1">
                  <a:shade val="76000"/>
                </a:schemeClr>
              </a:solidFill>
              <a:round/>
            </a:ln>
            <a:effectLst/>
          </c:spPr>
          <c:marker>
            <c:symbol val="none"/>
          </c:marker>
          <c:dPt>
            <c:idx val="5"/>
            <c:marker>
              <c:symbol val="circle"/>
              <c:size val="7"/>
              <c:spPr>
                <a:solidFill>
                  <a:srgbClr val="FFFF00"/>
                </a:solidFill>
                <a:ln w="9525">
                  <a:solidFill>
                    <a:schemeClr val="accent1">
                      <a:shade val="76000"/>
                    </a:schemeClr>
                  </a:solidFill>
                </a:ln>
                <a:effectLst/>
              </c:spPr>
            </c:marker>
            <c:bubble3D val="0"/>
            <c:extLst>
              <c:ext xmlns:c16="http://schemas.microsoft.com/office/drawing/2014/chart" uri="{C3380CC4-5D6E-409C-BE32-E72D297353CC}">
                <c16:uniqueId val="{0000000F-49F7-41AE-9929-150C5DCC974F}"/>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3'!$C$26:$O$26</c:f>
              <c:numCache>
                <c:formatCode>General</c:formatCode>
                <c:ptCount val="13"/>
                <c:pt idx="0">
                  <c:v>-3.6</c:v>
                </c:pt>
                <c:pt idx="1">
                  <c:v>-1.9</c:v>
                </c:pt>
                <c:pt idx="2">
                  <c:v>-3.6</c:v>
                </c:pt>
                <c:pt idx="3">
                  <c:v>-7.3</c:v>
                </c:pt>
                <c:pt idx="4">
                  <c:v>-7.4</c:v>
                </c:pt>
                <c:pt idx="5">
                  <c:v>-4.9000000000000004</c:v>
                </c:pt>
                <c:pt idx="6">
                  <c:v>-3.7</c:v>
                </c:pt>
                <c:pt idx="7">
                  <c:v>-4.2</c:v>
                </c:pt>
                <c:pt idx="8">
                  <c:v>-3.6</c:v>
                </c:pt>
                <c:pt idx="9">
                  <c:v>-2.6</c:v>
                </c:pt>
                <c:pt idx="10">
                  <c:v>-2.4</c:v>
                </c:pt>
                <c:pt idx="11">
                  <c:v>-1.5</c:v>
                </c:pt>
                <c:pt idx="12">
                  <c:v>-0.2</c:v>
                </c:pt>
              </c:numCache>
            </c:numRef>
          </c:val>
          <c:smooth val="0"/>
          <c:extLst>
            <c:ext xmlns:c16="http://schemas.microsoft.com/office/drawing/2014/chart" uri="{C3380CC4-5D6E-409C-BE32-E72D297353CC}">
              <c16:uniqueId val="{00000005-49F7-41AE-9929-150C5DCC974F}"/>
            </c:ext>
          </c:extLst>
        </c:ser>
        <c:ser>
          <c:idx val="6"/>
          <c:order val="6"/>
          <c:tx>
            <c:strRef>
              <c:f>'Figure 3'!$B$27</c:f>
              <c:strCache>
                <c:ptCount val="1"/>
                <c:pt idx="0">
                  <c:v>Rumania</c:v>
                </c:pt>
              </c:strCache>
            </c:strRef>
          </c:tx>
          <c:spPr>
            <a:ln w="28575" cap="rnd">
              <a:solidFill>
                <a:schemeClr val="accent1">
                  <a:shade val="61000"/>
                </a:schemeClr>
              </a:solidFill>
              <a:round/>
            </a:ln>
            <a:effectLst/>
          </c:spPr>
          <c:marker>
            <c:symbol val="none"/>
          </c:marker>
          <c:dPt>
            <c:idx val="11"/>
            <c:marker>
              <c:symbol val="circle"/>
              <c:size val="7"/>
              <c:spPr>
                <a:solidFill>
                  <a:srgbClr val="FFFF00"/>
                </a:solidFill>
                <a:ln w="9525">
                  <a:solidFill>
                    <a:schemeClr val="accent1">
                      <a:shade val="61000"/>
                    </a:schemeClr>
                  </a:solidFill>
                </a:ln>
                <a:effectLst/>
              </c:spPr>
            </c:marker>
            <c:bubble3D val="0"/>
            <c:extLst>
              <c:ext xmlns:c16="http://schemas.microsoft.com/office/drawing/2014/chart" uri="{C3380CC4-5D6E-409C-BE32-E72D297353CC}">
                <c16:uniqueId val="{00000011-49F7-41AE-9929-150C5DCC974F}"/>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3'!$C$27:$O$27</c:f>
              <c:numCache>
                <c:formatCode>General</c:formatCode>
                <c:ptCount val="13"/>
                <c:pt idx="0">
                  <c:v>-2.1</c:v>
                </c:pt>
                <c:pt idx="1">
                  <c:v>-2.7</c:v>
                </c:pt>
                <c:pt idx="2">
                  <c:v>-5.4</c:v>
                </c:pt>
                <c:pt idx="3">
                  <c:v>-9.1</c:v>
                </c:pt>
                <c:pt idx="4">
                  <c:v>-6.9</c:v>
                </c:pt>
                <c:pt idx="5">
                  <c:v>-5.4</c:v>
                </c:pt>
                <c:pt idx="6">
                  <c:v>-3.7</c:v>
                </c:pt>
                <c:pt idx="7">
                  <c:v>-2.1</c:v>
                </c:pt>
                <c:pt idx="8">
                  <c:v>-1.2</c:v>
                </c:pt>
                <c:pt idx="9">
                  <c:v>-0.6</c:v>
                </c:pt>
                <c:pt idx="10">
                  <c:v>-2.6</c:v>
                </c:pt>
                <c:pt idx="11">
                  <c:v>-2.6</c:v>
                </c:pt>
                <c:pt idx="12">
                  <c:v>-3</c:v>
                </c:pt>
              </c:numCache>
            </c:numRef>
          </c:val>
          <c:smooth val="0"/>
          <c:extLst>
            <c:ext xmlns:c16="http://schemas.microsoft.com/office/drawing/2014/chart" uri="{C3380CC4-5D6E-409C-BE32-E72D297353CC}">
              <c16:uniqueId val="{00000006-49F7-41AE-9929-150C5DCC974F}"/>
            </c:ext>
          </c:extLst>
        </c:ser>
        <c:ser>
          <c:idx val="7"/>
          <c:order val="7"/>
          <c:tx>
            <c:strRef>
              <c:f>'Figure 3'!$B$28</c:f>
              <c:strCache>
                <c:ptCount val="1"/>
                <c:pt idx="0">
                  <c:v>Eslovaquia a </c:v>
                </c:pt>
              </c:strCache>
            </c:strRef>
          </c:tx>
          <c:spPr>
            <a:ln w="28575" cap="rnd">
              <a:solidFill>
                <a:schemeClr val="accent1">
                  <a:shade val="45000"/>
                </a:schemeClr>
              </a:solidFill>
              <a:round/>
            </a:ln>
            <a:effectLst/>
          </c:spPr>
          <c:marker>
            <c:symbol val="none"/>
          </c:marker>
          <c:dPt>
            <c:idx val="6"/>
            <c:marker>
              <c:symbol val="circle"/>
              <c:size val="7"/>
              <c:spPr>
                <a:solidFill>
                  <a:srgbClr val="FFFF00"/>
                </a:solidFill>
                <a:ln w="9525">
                  <a:solidFill>
                    <a:schemeClr val="accent1">
                      <a:shade val="45000"/>
                    </a:schemeClr>
                  </a:solidFill>
                </a:ln>
                <a:effectLst/>
              </c:spPr>
            </c:marker>
            <c:bubble3D val="0"/>
            <c:extLst>
              <c:ext xmlns:c16="http://schemas.microsoft.com/office/drawing/2014/chart" uri="{C3380CC4-5D6E-409C-BE32-E72D297353CC}">
                <c16:uniqueId val="{0000000E-49F7-41AE-9929-150C5DCC974F}"/>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3'!$C$28:$O$28</c:f>
              <c:numCache>
                <c:formatCode>General</c:formatCode>
                <c:ptCount val="13"/>
                <c:pt idx="0">
                  <c:v>-3.6</c:v>
                </c:pt>
                <c:pt idx="1">
                  <c:v>-2.1</c:v>
                </c:pt>
                <c:pt idx="2">
                  <c:v>-2.5</c:v>
                </c:pt>
                <c:pt idx="3">
                  <c:v>-8.1</c:v>
                </c:pt>
                <c:pt idx="4">
                  <c:v>-7.5</c:v>
                </c:pt>
                <c:pt idx="5">
                  <c:v>-4.5</c:v>
                </c:pt>
                <c:pt idx="6">
                  <c:v>-4.4000000000000004</c:v>
                </c:pt>
                <c:pt idx="7">
                  <c:v>-2.9</c:v>
                </c:pt>
                <c:pt idx="8">
                  <c:v>-3.1</c:v>
                </c:pt>
                <c:pt idx="9">
                  <c:v>-2.7</c:v>
                </c:pt>
                <c:pt idx="10">
                  <c:v>-2.5</c:v>
                </c:pt>
                <c:pt idx="11">
                  <c:v>-1</c:v>
                </c:pt>
                <c:pt idx="12">
                  <c:v>-1.1000000000000001</c:v>
                </c:pt>
              </c:numCache>
            </c:numRef>
          </c:val>
          <c:smooth val="0"/>
          <c:extLst>
            <c:ext xmlns:c16="http://schemas.microsoft.com/office/drawing/2014/chart" uri="{C3380CC4-5D6E-409C-BE32-E72D297353CC}">
              <c16:uniqueId val="{00000007-49F7-41AE-9929-150C5DCC974F}"/>
            </c:ext>
          </c:extLst>
        </c:ser>
        <c:dLbls>
          <c:showLegendKey val="0"/>
          <c:showVal val="0"/>
          <c:showCatName val="0"/>
          <c:showSerName val="0"/>
          <c:showPercent val="0"/>
          <c:showBubbleSize val="0"/>
        </c:dLbls>
        <c:smooth val="0"/>
        <c:axId val="424058776"/>
        <c:axId val="424059104"/>
      </c:lineChart>
      <c:catAx>
        <c:axId val="4240587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4059104"/>
        <c:crosses val="autoZero"/>
        <c:auto val="1"/>
        <c:lblAlgn val="ctr"/>
        <c:lblOffset val="100"/>
        <c:noMultiLvlLbl val="0"/>
      </c:catAx>
      <c:valAx>
        <c:axId val="424059104"/>
        <c:scaling>
          <c:orientation val="minMax"/>
          <c:max val="3"/>
          <c:min val="-1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PIB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4058776"/>
        <c:crosses val="autoZero"/>
        <c:crossBetween val="between"/>
        <c:majorUnit val="1"/>
      </c:valAx>
      <c:spPr>
        <a:noFill/>
        <a:ln>
          <a:noFill/>
        </a:ln>
        <a:effectLst/>
      </c:spPr>
    </c:plotArea>
    <c:legend>
      <c:legendPos val="b"/>
      <c:layout>
        <c:manualLayout>
          <c:xMode val="edge"/>
          <c:yMode val="edge"/>
          <c:x val="0.11743797692863324"/>
          <c:y val="0.85305457507466731"/>
          <c:w val="0.44041923233710234"/>
          <c:h val="0.101821564900736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'Figure 3'!$B$21</c:f>
              <c:strCache>
                <c:ptCount val="1"/>
                <c:pt idx="0">
                  <c:v>Bulgaria</c:v>
                </c:pt>
              </c:strCache>
            </c:strRef>
          </c:tx>
          <c:spPr>
            <a:ln w="28575" cap="rnd">
              <a:solidFill>
                <a:schemeClr val="accent1">
                  <a:tint val="46000"/>
                </a:schemeClr>
              </a:solidFill>
              <a:round/>
            </a:ln>
            <a:effectLst/>
          </c:spPr>
          <c:marker>
            <c:symbol val="none"/>
          </c:marker>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3'!$C$21:$O$21</c:f>
              <c:numCache>
                <c:formatCode>General</c:formatCode>
                <c:ptCount val="13"/>
                <c:pt idx="0">
                  <c:v>1.8</c:v>
                </c:pt>
                <c:pt idx="1">
                  <c:v>1.1000000000000001</c:v>
                </c:pt>
                <c:pt idx="2">
                  <c:v>1.6</c:v>
                </c:pt>
                <c:pt idx="3">
                  <c:v>-4</c:v>
                </c:pt>
                <c:pt idx="4">
                  <c:v>-3.1</c:v>
                </c:pt>
                <c:pt idx="5">
                  <c:v>-2</c:v>
                </c:pt>
                <c:pt idx="6">
                  <c:v>-0.3</c:v>
                </c:pt>
                <c:pt idx="7">
                  <c:v>-0.4</c:v>
                </c:pt>
                <c:pt idx="8">
                  <c:v>-5.4</c:v>
                </c:pt>
                <c:pt idx="9">
                  <c:v>-1.7</c:v>
                </c:pt>
                <c:pt idx="10">
                  <c:v>0.1</c:v>
                </c:pt>
                <c:pt idx="11">
                  <c:v>1.1000000000000001</c:v>
                </c:pt>
                <c:pt idx="12">
                  <c:v>1.8</c:v>
                </c:pt>
              </c:numCache>
            </c:numRef>
          </c:val>
          <c:smooth val="0"/>
          <c:extLst>
            <c:ext xmlns:c16="http://schemas.microsoft.com/office/drawing/2014/chart" uri="{C3380CC4-5D6E-409C-BE32-E72D297353CC}">
              <c16:uniqueId val="{00000000-DAA2-4D66-A7D2-19C58D977343}"/>
            </c:ext>
          </c:extLst>
        </c:ser>
        <c:ser>
          <c:idx val="1"/>
          <c:order val="1"/>
          <c:tx>
            <c:strRef>
              <c:f>'Figure 3'!$B$22</c:f>
              <c:strCache>
                <c:ptCount val="1"/>
                <c:pt idx="0">
                  <c:v>Estonia</c:v>
                </c:pt>
              </c:strCache>
            </c:strRef>
          </c:tx>
          <c:spPr>
            <a:ln w="28575" cap="rnd">
              <a:solidFill>
                <a:schemeClr val="accent1">
                  <a:tint val="62000"/>
                </a:schemeClr>
              </a:solidFill>
              <a:round/>
            </a:ln>
            <a:effectLst/>
          </c:spPr>
          <c:marker>
            <c:symbol val="none"/>
          </c:marker>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3'!$C$22:$O$22</c:f>
              <c:numCache>
                <c:formatCode>General</c:formatCode>
                <c:ptCount val="13"/>
                <c:pt idx="0">
                  <c:v>2.9</c:v>
                </c:pt>
                <c:pt idx="1">
                  <c:v>2.7</c:v>
                </c:pt>
                <c:pt idx="2">
                  <c:v>-2.6</c:v>
                </c:pt>
                <c:pt idx="3">
                  <c:v>-2.2000000000000002</c:v>
                </c:pt>
                <c:pt idx="4">
                  <c:v>0.2</c:v>
                </c:pt>
                <c:pt idx="5">
                  <c:v>1.1000000000000001</c:v>
                </c:pt>
                <c:pt idx="6">
                  <c:v>-0.3</c:v>
                </c:pt>
                <c:pt idx="7">
                  <c:v>0.2</c:v>
                </c:pt>
                <c:pt idx="8">
                  <c:v>0.7</c:v>
                </c:pt>
                <c:pt idx="9">
                  <c:v>0.1</c:v>
                </c:pt>
                <c:pt idx="10">
                  <c:v>-0.5</c:v>
                </c:pt>
                <c:pt idx="11">
                  <c:v>-0.8</c:v>
                </c:pt>
                <c:pt idx="12">
                  <c:v>-0.6</c:v>
                </c:pt>
              </c:numCache>
            </c:numRef>
          </c:val>
          <c:smooth val="0"/>
          <c:extLst>
            <c:ext xmlns:c16="http://schemas.microsoft.com/office/drawing/2014/chart" uri="{C3380CC4-5D6E-409C-BE32-E72D297353CC}">
              <c16:uniqueId val="{00000001-DAA2-4D66-A7D2-19C58D977343}"/>
            </c:ext>
          </c:extLst>
        </c:ser>
        <c:ser>
          <c:idx val="2"/>
          <c:order val="2"/>
          <c:tx>
            <c:strRef>
              <c:f>'Figure 3'!$B$24</c:f>
              <c:strCache>
                <c:ptCount val="1"/>
                <c:pt idx="0">
                  <c:v>Letonia</c:v>
                </c:pt>
              </c:strCache>
            </c:strRef>
          </c:tx>
          <c:spPr>
            <a:ln w="28575" cap="rnd">
              <a:solidFill>
                <a:schemeClr val="accent1">
                  <a:tint val="77000"/>
                </a:schemeClr>
              </a:solidFill>
              <a:round/>
            </a:ln>
            <a:effectLst/>
          </c:spPr>
          <c:marker>
            <c:symbol val="none"/>
          </c:marker>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3'!$C$24:$O$24</c:f>
              <c:numCache>
                <c:formatCode>General</c:formatCode>
                <c:ptCount val="13"/>
                <c:pt idx="0">
                  <c:v>-0.5</c:v>
                </c:pt>
                <c:pt idx="1">
                  <c:v>-0.5</c:v>
                </c:pt>
                <c:pt idx="2">
                  <c:v>-4.2</c:v>
                </c:pt>
                <c:pt idx="3">
                  <c:v>-9.5</c:v>
                </c:pt>
                <c:pt idx="4">
                  <c:v>-8.6</c:v>
                </c:pt>
                <c:pt idx="5">
                  <c:v>-4.2</c:v>
                </c:pt>
                <c:pt idx="6">
                  <c:v>-1.2</c:v>
                </c:pt>
                <c:pt idx="7">
                  <c:v>-1.2</c:v>
                </c:pt>
                <c:pt idx="8">
                  <c:v>-1.4</c:v>
                </c:pt>
                <c:pt idx="9">
                  <c:v>-1.4</c:v>
                </c:pt>
                <c:pt idx="10">
                  <c:v>0.1</c:v>
                </c:pt>
                <c:pt idx="11">
                  <c:v>-0.5</c:v>
                </c:pt>
                <c:pt idx="12">
                  <c:v>-0.7</c:v>
                </c:pt>
              </c:numCache>
            </c:numRef>
          </c:val>
          <c:smooth val="0"/>
          <c:extLst>
            <c:ext xmlns:c16="http://schemas.microsoft.com/office/drawing/2014/chart" uri="{C3380CC4-5D6E-409C-BE32-E72D297353CC}">
              <c16:uniqueId val="{00000002-DAA2-4D66-A7D2-19C58D977343}"/>
            </c:ext>
          </c:extLst>
        </c:ser>
        <c:ser>
          <c:idx val="3"/>
          <c:order val="3"/>
          <c:tx>
            <c:strRef>
              <c:f>'Figure 3'!$B$25</c:f>
              <c:strCache>
                <c:ptCount val="1"/>
                <c:pt idx="0">
                  <c:v>Lituania</c:v>
                </c:pt>
              </c:strCache>
            </c:strRef>
          </c:tx>
          <c:spPr>
            <a:ln w="28575" cap="rnd">
              <a:solidFill>
                <a:schemeClr val="accent1">
                  <a:tint val="93000"/>
                </a:schemeClr>
              </a:solidFill>
              <a:round/>
            </a:ln>
            <a:effectLst/>
          </c:spPr>
          <c:marker>
            <c:symbol val="none"/>
          </c:marker>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3'!$C$25:$O$25</c:f>
              <c:numCache>
                <c:formatCode>General</c:formatCode>
                <c:ptCount val="13"/>
                <c:pt idx="0">
                  <c:v>-0.3</c:v>
                </c:pt>
                <c:pt idx="1">
                  <c:v>-0.8</c:v>
                </c:pt>
                <c:pt idx="2">
                  <c:v>-3.1</c:v>
                </c:pt>
                <c:pt idx="3">
                  <c:v>-9.1</c:v>
                </c:pt>
                <c:pt idx="4">
                  <c:v>-6.9</c:v>
                </c:pt>
                <c:pt idx="5">
                  <c:v>-9</c:v>
                </c:pt>
                <c:pt idx="6">
                  <c:v>-3.1</c:v>
                </c:pt>
                <c:pt idx="7">
                  <c:v>-2.6</c:v>
                </c:pt>
                <c:pt idx="8">
                  <c:v>-0.6</c:v>
                </c:pt>
                <c:pt idx="9">
                  <c:v>-0.3</c:v>
                </c:pt>
                <c:pt idx="10">
                  <c:v>0.2</c:v>
                </c:pt>
                <c:pt idx="11">
                  <c:v>0.5</c:v>
                </c:pt>
                <c:pt idx="12">
                  <c:v>0.6</c:v>
                </c:pt>
              </c:numCache>
            </c:numRef>
          </c:val>
          <c:smooth val="0"/>
          <c:extLst>
            <c:ext xmlns:c16="http://schemas.microsoft.com/office/drawing/2014/chart" uri="{C3380CC4-5D6E-409C-BE32-E72D297353CC}">
              <c16:uniqueId val="{00000003-DAA2-4D66-A7D2-19C58D977343}"/>
            </c:ext>
          </c:extLst>
        </c:ser>
        <c:ser>
          <c:idx val="4"/>
          <c:order val="4"/>
          <c:tx>
            <c:strRef>
              <c:f>'Figure 3'!$B$23</c:f>
              <c:strCache>
                <c:ptCount val="1"/>
                <c:pt idx="0">
                  <c:v>Hungría</c:v>
                </c:pt>
              </c:strCache>
            </c:strRef>
          </c:tx>
          <c:spPr>
            <a:ln w="28575" cap="rnd">
              <a:solidFill>
                <a:schemeClr val="accent1">
                  <a:shade val="92000"/>
                </a:schemeClr>
              </a:solidFill>
              <a:round/>
            </a:ln>
            <a:effectLst/>
          </c:spPr>
          <c:marker>
            <c:symbol val="none"/>
          </c:marker>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3'!$C$23:$O$23</c:f>
              <c:numCache>
                <c:formatCode>General</c:formatCode>
                <c:ptCount val="13"/>
                <c:pt idx="0">
                  <c:v>-9.1999999999999993</c:v>
                </c:pt>
                <c:pt idx="1">
                  <c:v>-5</c:v>
                </c:pt>
                <c:pt idx="2">
                  <c:v>-3.7</c:v>
                </c:pt>
                <c:pt idx="3">
                  <c:v>-4.7</c:v>
                </c:pt>
                <c:pt idx="4">
                  <c:v>-4.4000000000000004</c:v>
                </c:pt>
                <c:pt idx="5">
                  <c:v>-5.2</c:v>
                </c:pt>
                <c:pt idx="6">
                  <c:v>-2.2999999999999998</c:v>
                </c:pt>
                <c:pt idx="7">
                  <c:v>-2.5</c:v>
                </c:pt>
                <c:pt idx="8">
                  <c:v>-2.8</c:v>
                </c:pt>
                <c:pt idx="9">
                  <c:v>-2</c:v>
                </c:pt>
                <c:pt idx="10">
                  <c:v>-1.8</c:v>
                </c:pt>
                <c:pt idx="11">
                  <c:v>-2.4</c:v>
                </c:pt>
                <c:pt idx="12">
                  <c:v>-2.2999999999999998</c:v>
                </c:pt>
              </c:numCache>
            </c:numRef>
          </c:val>
          <c:smooth val="0"/>
          <c:extLst>
            <c:ext xmlns:c16="http://schemas.microsoft.com/office/drawing/2014/chart" uri="{C3380CC4-5D6E-409C-BE32-E72D297353CC}">
              <c16:uniqueId val="{00000004-DAA2-4D66-A7D2-19C58D977343}"/>
            </c:ext>
          </c:extLst>
        </c:ser>
        <c:ser>
          <c:idx val="5"/>
          <c:order val="5"/>
          <c:tx>
            <c:strRef>
              <c:f>'Figure 3'!$B$26</c:f>
              <c:strCache>
                <c:ptCount val="1"/>
                <c:pt idx="0">
                  <c:v>Polonia</c:v>
                </c:pt>
              </c:strCache>
            </c:strRef>
          </c:tx>
          <c:spPr>
            <a:ln w="28575" cap="rnd">
              <a:solidFill>
                <a:schemeClr val="accent1">
                  <a:shade val="76000"/>
                </a:schemeClr>
              </a:solidFill>
              <a:round/>
            </a:ln>
            <a:effectLst/>
          </c:spPr>
          <c:marker>
            <c:symbol val="none"/>
          </c:marker>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3'!$C$26:$O$26</c:f>
              <c:numCache>
                <c:formatCode>General</c:formatCode>
                <c:ptCount val="13"/>
                <c:pt idx="0">
                  <c:v>-3.6</c:v>
                </c:pt>
                <c:pt idx="1">
                  <c:v>-1.9</c:v>
                </c:pt>
                <c:pt idx="2">
                  <c:v>-3.6</c:v>
                </c:pt>
                <c:pt idx="3">
                  <c:v>-7.3</c:v>
                </c:pt>
                <c:pt idx="4">
                  <c:v>-7.4</c:v>
                </c:pt>
                <c:pt idx="5">
                  <c:v>-4.9000000000000004</c:v>
                </c:pt>
                <c:pt idx="6">
                  <c:v>-3.7</c:v>
                </c:pt>
                <c:pt idx="7">
                  <c:v>-4.2</c:v>
                </c:pt>
                <c:pt idx="8">
                  <c:v>-3.6</c:v>
                </c:pt>
                <c:pt idx="9">
                  <c:v>-2.6</c:v>
                </c:pt>
                <c:pt idx="10">
                  <c:v>-2.4</c:v>
                </c:pt>
                <c:pt idx="11">
                  <c:v>-1.5</c:v>
                </c:pt>
                <c:pt idx="12">
                  <c:v>-0.2</c:v>
                </c:pt>
              </c:numCache>
            </c:numRef>
          </c:val>
          <c:smooth val="0"/>
          <c:extLst>
            <c:ext xmlns:c16="http://schemas.microsoft.com/office/drawing/2014/chart" uri="{C3380CC4-5D6E-409C-BE32-E72D297353CC}">
              <c16:uniqueId val="{00000005-DAA2-4D66-A7D2-19C58D977343}"/>
            </c:ext>
          </c:extLst>
        </c:ser>
        <c:ser>
          <c:idx val="6"/>
          <c:order val="6"/>
          <c:tx>
            <c:strRef>
              <c:f>'Figure 3'!$B$27</c:f>
              <c:strCache>
                <c:ptCount val="1"/>
                <c:pt idx="0">
                  <c:v>Rumania</c:v>
                </c:pt>
              </c:strCache>
            </c:strRef>
          </c:tx>
          <c:spPr>
            <a:ln w="28575" cap="rnd">
              <a:solidFill>
                <a:schemeClr val="accent1">
                  <a:shade val="61000"/>
                </a:schemeClr>
              </a:solidFill>
              <a:round/>
            </a:ln>
            <a:effectLst/>
          </c:spPr>
          <c:marker>
            <c:symbol val="none"/>
          </c:marker>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3'!$C$27:$O$27</c:f>
              <c:numCache>
                <c:formatCode>General</c:formatCode>
                <c:ptCount val="13"/>
                <c:pt idx="0">
                  <c:v>-2.1</c:v>
                </c:pt>
                <c:pt idx="1">
                  <c:v>-2.7</c:v>
                </c:pt>
                <c:pt idx="2">
                  <c:v>-5.4</c:v>
                </c:pt>
                <c:pt idx="3">
                  <c:v>-9.1</c:v>
                </c:pt>
                <c:pt idx="4">
                  <c:v>-6.9</c:v>
                </c:pt>
                <c:pt idx="5">
                  <c:v>-5.4</c:v>
                </c:pt>
                <c:pt idx="6">
                  <c:v>-3.7</c:v>
                </c:pt>
                <c:pt idx="7">
                  <c:v>-2.1</c:v>
                </c:pt>
                <c:pt idx="8">
                  <c:v>-1.2</c:v>
                </c:pt>
                <c:pt idx="9">
                  <c:v>-0.6</c:v>
                </c:pt>
                <c:pt idx="10">
                  <c:v>-2.6</c:v>
                </c:pt>
                <c:pt idx="11">
                  <c:v>-2.6</c:v>
                </c:pt>
                <c:pt idx="12">
                  <c:v>-3</c:v>
                </c:pt>
              </c:numCache>
            </c:numRef>
          </c:val>
          <c:smooth val="0"/>
          <c:extLst>
            <c:ext xmlns:c16="http://schemas.microsoft.com/office/drawing/2014/chart" uri="{C3380CC4-5D6E-409C-BE32-E72D297353CC}">
              <c16:uniqueId val="{00000006-DAA2-4D66-A7D2-19C58D977343}"/>
            </c:ext>
          </c:extLst>
        </c:ser>
        <c:ser>
          <c:idx val="7"/>
          <c:order val="7"/>
          <c:tx>
            <c:strRef>
              <c:f>'Figure 3'!$B$28</c:f>
              <c:strCache>
                <c:ptCount val="1"/>
                <c:pt idx="0">
                  <c:v>Eslovaquia a </c:v>
                </c:pt>
              </c:strCache>
            </c:strRef>
          </c:tx>
          <c:spPr>
            <a:ln w="28575" cap="rnd">
              <a:solidFill>
                <a:schemeClr val="accent1">
                  <a:shade val="45000"/>
                </a:schemeClr>
              </a:solidFill>
              <a:round/>
            </a:ln>
            <a:effectLst/>
          </c:spPr>
          <c:marker>
            <c:symbol val="none"/>
          </c:marker>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3'!$C$28:$O$28</c:f>
              <c:numCache>
                <c:formatCode>General</c:formatCode>
                <c:ptCount val="13"/>
                <c:pt idx="0">
                  <c:v>-3.6</c:v>
                </c:pt>
                <c:pt idx="1">
                  <c:v>-2.1</c:v>
                </c:pt>
                <c:pt idx="2">
                  <c:v>-2.5</c:v>
                </c:pt>
                <c:pt idx="3">
                  <c:v>-8.1</c:v>
                </c:pt>
                <c:pt idx="4">
                  <c:v>-7.5</c:v>
                </c:pt>
                <c:pt idx="5">
                  <c:v>-4.5</c:v>
                </c:pt>
                <c:pt idx="6">
                  <c:v>-4.4000000000000004</c:v>
                </c:pt>
                <c:pt idx="7">
                  <c:v>-2.9</c:v>
                </c:pt>
                <c:pt idx="8">
                  <c:v>-3.1</c:v>
                </c:pt>
                <c:pt idx="9">
                  <c:v>-2.7</c:v>
                </c:pt>
                <c:pt idx="10">
                  <c:v>-2.5</c:v>
                </c:pt>
                <c:pt idx="11">
                  <c:v>-1</c:v>
                </c:pt>
                <c:pt idx="12">
                  <c:v>-1.1000000000000001</c:v>
                </c:pt>
              </c:numCache>
            </c:numRef>
          </c:val>
          <c:smooth val="0"/>
          <c:extLst>
            <c:ext xmlns:c16="http://schemas.microsoft.com/office/drawing/2014/chart" uri="{C3380CC4-5D6E-409C-BE32-E72D297353CC}">
              <c16:uniqueId val="{00000007-DAA2-4D66-A7D2-19C58D977343}"/>
            </c:ext>
          </c:extLst>
        </c:ser>
        <c:dLbls>
          <c:showLegendKey val="0"/>
          <c:showVal val="0"/>
          <c:showCatName val="0"/>
          <c:showSerName val="0"/>
          <c:showPercent val="0"/>
          <c:showBubbleSize val="0"/>
        </c:dLbls>
        <c:smooth val="0"/>
        <c:axId val="424058776"/>
        <c:axId val="424059104"/>
      </c:lineChart>
      <c:catAx>
        <c:axId val="4240587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4059104"/>
        <c:crosses val="autoZero"/>
        <c:auto val="1"/>
        <c:lblAlgn val="ctr"/>
        <c:lblOffset val="100"/>
        <c:noMultiLvlLbl val="0"/>
      </c:catAx>
      <c:valAx>
        <c:axId val="424059104"/>
        <c:scaling>
          <c:orientation val="minMax"/>
          <c:max val="3"/>
          <c:min val="-1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4058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88310912770781"/>
          <c:y val="3.7187288708586883E-2"/>
          <c:w val="0.86619161535325795"/>
          <c:h val="0.70774677506082517"/>
        </c:manualLayout>
      </c:layout>
      <c:lineChart>
        <c:grouping val="standard"/>
        <c:varyColors val="0"/>
        <c:ser>
          <c:idx val="2"/>
          <c:order val="0"/>
          <c:tx>
            <c:strRef>
              <c:f>'Figure 3'!$B$24</c:f>
              <c:strCache>
                <c:ptCount val="1"/>
                <c:pt idx="0">
                  <c:v>Letonia</c:v>
                </c:pt>
              </c:strCache>
            </c:strRef>
          </c:tx>
          <c:spPr>
            <a:ln w="28575" cap="rnd">
              <a:solidFill>
                <a:schemeClr val="accent5">
                  <a:lumMod val="20000"/>
                  <a:lumOff val="80000"/>
                </a:schemeClr>
              </a:solidFill>
              <a:round/>
            </a:ln>
            <a:effectLst/>
          </c:spPr>
          <c:marker>
            <c:symbol val="none"/>
          </c:marker>
          <c:dPt>
            <c:idx val="3"/>
            <c:marker>
              <c:symbol val="circle"/>
              <c:size val="7"/>
              <c:spPr>
                <a:solidFill>
                  <a:srgbClr val="FFFF00"/>
                </a:solidFill>
                <a:ln w="9525">
                  <a:solidFill>
                    <a:schemeClr val="accent5">
                      <a:lumMod val="20000"/>
                      <a:lumOff val="80000"/>
                    </a:schemeClr>
                  </a:solidFill>
                </a:ln>
                <a:effectLst/>
              </c:spPr>
            </c:marker>
            <c:bubble3D val="0"/>
            <c:extLst>
              <c:ext xmlns:c16="http://schemas.microsoft.com/office/drawing/2014/chart" uri="{C3380CC4-5D6E-409C-BE32-E72D297353CC}">
                <c16:uniqueId val="{00000005-75DE-48A1-B01C-DA1F164701D8}"/>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3'!$C$24:$O$24</c:f>
              <c:numCache>
                <c:formatCode>General</c:formatCode>
                <c:ptCount val="13"/>
                <c:pt idx="0">
                  <c:v>-0.5</c:v>
                </c:pt>
                <c:pt idx="1">
                  <c:v>-0.5</c:v>
                </c:pt>
                <c:pt idx="2">
                  <c:v>-4.2</c:v>
                </c:pt>
                <c:pt idx="3">
                  <c:v>-9.5</c:v>
                </c:pt>
                <c:pt idx="4">
                  <c:v>-8.6</c:v>
                </c:pt>
                <c:pt idx="5">
                  <c:v>-4.2</c:v>
                </c:pt>
                <c:pt idx="6">
                  <c:v>-1.2</c:v>
                </c:pt>
                <c:pt idx="7">
                  <c:v>-1.2</c:v>
                </c:pt>
                <c:pt idx="8">
                  <c:v>-1.4</c:v>
                </c:pt>
                <c:pt idx="9">
                  <c:v>-1.4</c:v>
                </c:pt>
                <c:pt idx="10">
                  <c:v>0.1</c:v>
                </c:pt>
                <c:pt idx="11">
                  <c:v>-0.5</c:v>
                </c:pt>
                <c:pt idx="12">
                  <c:v>-0.7</c:v>
                </c:pt>
              </c:numCache>
            </c:numRef>
          </c:val>
          <c:smooth val="0"/>
          <c:extLst>
            <c:ext xmlns:c16="http://schemas.microsoft.com/office/drawing/2014/chart" uri="{C3380CC4-5D6E-409C-BE32-E72D297353CC}">
              <c16:uniqueId val="{00000006-75DE-48A1-B01C-DA1F164701D8}"/>
            </c:ext>
          </c:extLst>
        </c:ser>
        <c:ser>
          <c:idx val="6"/>
          <c:order val="1"/>
          <c:tx>
            <c:strRef>
              <c:f>'Figure 3'!$B$27</c:f>
              <c:strCache>
                <c:ptCount val="1"/>
                <c:pt idx="0">
                  <c:v>Rumania</c:v>
                </c:pt>
              </c:strCache>
            </c:strRef>
          </c:tx>
          <c:spPr>
            <a:ln w="28575" cap="rnd">
              <a:solidFill>
                <a:schemeClr val="accent5">
                  <a:lumMod val="75000"/>
                </a:schemeClr>
              </a:solidFill>
              <a:round/>
            </a:ln>
            <a:effectLst/>
          </c:spPr>
          <c:marker>
            <c:symbol val="none"/>
          </c:marker>
          <c:dPt>
            <c:idx val="11"/>
            <c:marker>
              <c:symbol val="circle"/>
              <c:size val="7"/>
              <c:spPr>
                <a:solidFill>
                  <a:srgbClr val="FFFF00"/>
                </a:solidFill>
                <a:ln w="9525">
                  <a:solidFill>
                    <a:schemeClr val="accent5">
                      <a:lumMod val="75000"/>
                    </a:schemeClr>
                  </a:solidFill>
                </a:ln>
                <a:effectLst/>
              </c:spPr>
            </c:marker>
            <c:bubble3D val="0"/>
            <c:extLst>
              <c:ext xmlns:c16="http://schemas.microsoft.com/office/drawing/2014/chart" uri="{C3380CC4-5D6E-409C-BE32-E72D297353CC}">
                <c16:uniqueId val="{0000000D-75DE-48A1-B01C-DA1F164701D8}"/>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3'!$C$27:$O$27</c:f>
              <c:numCache>
                <c:formatCode>General</c:formatCode>
                <c:ptCount val="13"/>
                <c:pt idx="0">
                  <c:v>-2.1</c:v>
                </c:pt>
                <c:pt idx="1">
                  <c:v>-2.7</c:v>
                </c:pt>
                <c:pt idx="2">
                  <c:v>-5.4</c:v>
                </c:pt>
                <c:pt idx="3">
                  <c:v>-9.1</c:v>
                </c:pt>
                <c:pt idx="4">
                  <c:v>-6.9</c:v>
                </c:pt>
                <c:pt idx="5">
                  <c:v>-5.4</c:v>
                </c:pt>
                <c:pt idx="6">
                  <c:v>-3.7</c:v>
                </c:pt>
                <c:pt idx="7">
                  <c:v>-2.1</c:v>
                </c:pt>
                <c:pt idx="8">
                  <c:v>-1.2</c:v>
                </c:pt>
                <c:pt idx="9">
                  <c:v>-0.6</c:v>
                </c:pt>
                <c:pt idx="10">
                  <c:v>-2.6</c:v>
                </c:pt>
                <c:pt idx="11">
                  <c:v>-2.6</c:v>
                </c:pt>
                <c:pt idx="12">
                  <c:v>-3</c:v>
                </c:pt>
              </c:numCache>
            </c:numRef>
          </c:val>
          <c:smooth val="0"/>
          <c:extLst>
            <c:ext xmlns:c16="http://schemas.microsoft.com/office/drawing/2014/chart" uri="{C3380CC4-5D6E-409C-BE32-E72D297353CC}">
              <c16:uniqueId val="{0000000E-75DE-48A1-B01C-DA1F164701D8}"/>
            </c:ext>
          </c:extLst>
        </c:ser>
        <c:ser>
          <c:idx val="7"/>
          <c:order val="2"/>
          <c:tx>
            <c:strRef>
              <c:f>'Figure 3'!$B$28</c:f>
              <c:strCache>
                <c:ptCount val="1"/>
                <c:pt idx="0">
                  <c:v>Eslovaquia a </c:v>
                </c:pt>
              </c:strCache>
            </c:strRef>
          </c:tx>
          <c:spPr>
            <a:ln w="28575" cap="rnd">
              <a:solidFill>
                <a:schemeClr val="accent1">
                  <a:lumMod val="50000"/>
                </a:schemeClr>
              </a:solidFill>
              <a:round/>
            </a:ln>
            <a:effectLst/>
          </c:spPr>
          <c:marker>
            <c:symbol val="none"/>
          </c:marker>
          <c:dPt>
            <c:idx val="6"/>
            <c:marker>
              <c:symbol val="circle"/>
              <c:size val="7"/>
              <c:spPr>
                <a:solidFill>
                  <a:srgbClr val="FFFF00"/>
                </a:solidFill>
                <a:ln w="9525">
                  <a:solidFill>
                    <a:schemeClr val="accent1">
                      <a:lumMod val="50000"/>
                    </a:schemeClr>
                  </a:solidFill>
                </a:ln>
                <a:effectLst/>
              </c:spPr>
            </c:marker>
            <c:bubble3D val="0"/>
            <c:extLst>
              <c:ext xmlns:c16="http://schemas.microsoft.com/office/drawing/2014/chart" uri="{C3380CC4-5D6E-409C-BE32-E72D297353CC}">
                <c16:uniqueId val="{0000000F-75DE-48A1-B01C-DA1F164701D8}"/>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3'!$C$28:$O$28</c:f>
              <c:numCache>
                <c:formatCode>General</c:formatCode>
                <c:ptCount val="13"/>
                <c:pt idx="0">
                  <c:v>-3.6</c:v>
                </c:pt>
                <c:pt idx="1">
                  <c:v>-2.1</c:v>
                </c:pt>
                <c:pt idx="2">
                  <c:v>-2.5</c:v>
                </c:pt>
                <c:pt idx="3">
                  <c:v>-8.1</c:v>
                </c:pt>
                <c:pt idx="4">
                  <c:v>-7.5</c:v>
                </c:pt>
                <c:pt idx="5">
                  <c:v>-4.5</c:v>
                </c:pt>
                <c:pt idx="6">
                  <c:v>-4.4000000000000004</c:v>
                </c:pt>
                <c:pt idx="7">
                  <c:v>-2.9</c:v>
                </c:pt>
                <c:pt idx="8">
                  <c:v>-3.1</c:v>
                </c:pt>
                <c:pt idx="9">
                  <c:v>-2.7</c:v>
                </c:pt>
                <c:pt idx="10">
                  <c:v>-2.5</c:v>
                </c:pt>
                <c:pt idx="11">
                  <c:v>-1</c:v>
                </c:pt>
                <c:pt idx="12">
                  <c:v>-1.1000000000000001</c:v>
                </c:pt>
              </c:numCache>
            </c:numRef>
          </c:val>
          <c:smooth val="0"/>
          <c:extLst>
            <c:ext xmlns:c16="http://schemas.microsoft.com/office/drawing/2014/chart" uri="{C3380CC4-5D6E-409C-BE32-E72D297353CC}">
              <c16:uniqueId val="{00000010-75DE-48A1-B01C-DA1F164701D8}"/>
            </c:ext>
          </c:extLst>
        </c:ser>
        <c:ser>
          <c:idx val="5"/>
          <c:order val="3"/>
          <c:tx>
            <c:strRef>
              <c:f>'Figure 3'!$B$26</c:f>
              <c:strCache>
                <c:ptCount val="1"/>
                <c:pt idx="0">
                  <c:v>Polonia</c:v>
                </c:pt>
              </c:strCache>
            </c:strRef>
          </c:tx>
          <c:spPr>
            <a:ln w="28575" cap="rnd">
              <a:solidFill>
                <a:schemeClr val="accent5">
                  <a:lumMod val="60000"/>
                  <a:lumOff val="40000"/>
                </a:schemeClr>
              </a:solidFill>
              <a:round/>
            </a:ln>
            <a:effectLst/>
          </c:spPr>
          <c:marker>
            <c:symbol val="none"/>
          </c:marker>
          <c:dPt>
            <c:idx val="5"/>
            <c:marker>
              <c:symbol val="circle"/>
              <c:size val="7"/>
              <c:spPr>
                <a:solidFill>
                  <a:srgbClr val="FFFF00"/>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B-75DE-48A1-B01C-DA1F164701D8}"/>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3'!$C$26:$O$26</c:f>
              <c:numCache>
                <c:formatCode>General</c:formatCode>
                <c:ptCount val="13"/>
                <c:pt idx="0">
                  <c:v>-3.6</c:v>
                </c:pt>
                <c:pt idx="1">
                  <c:v>-1.9</c:v>
                </c:pt>
                <c:pt idx="2">
                  <c:v>-3.6</c:v>
                </c:pt>
                <c:pt idx="3">
                  <c:v>-7.3</c:v>
                </c:pt>
                <c:pt idx="4">
                  <c:v>-7.4</c:v>
                </c:pt>
                <c:pt idx="5">
                  <c:v>-4.9000000000000004</c:v>
                </c:pt>
                <c:pt idx="6">
                  <c:v>-3.7</c:v>
                </c:pt>
                <c:pt idx="7">
                  <c:v>-4.2</c:v>
                </c:pt>
                <c:pt idx="8">
                  <c:v>-3.6</c:v>
                </c:pt>
                <c:pt idx="9">
                  <c:v>-2.6</c:v>
                </c:pt>
                <c:pt idx="10">
                  <c:v>-2.4</c:v>
                </c:pt>
                <c:pt idx="11">
                  <c:v>-1.5</c:v>
                </c:pt>
                <c:pt idx="12">
                  <c:v>-0.2</c:v>
                </c:pt>
              </c:numCache>
            </c:numRef>
          </c:val>
          <c:smooth val="0"/>
          <c:extLst>
            <c:ext xmlns:c16="http://schemas.microsoft.com/office/drawing/2014/chart" uri="{C3380CC4-5D6E-409C-BE32-E72D297353CC}">
              <c16:uniqueId val="{0000000C-75DE-48A1-B01C-DA1F164701D8}"/>
            </c:ext>
          </c:extLst>
        </c:ser>
        <c:dLbls>
          <c:showLegendKey val="0"/>
          <c:showVal val="0"/>
          <c:showCatName val="0"/>
          <c:showSerName val="0"/>
          <c:showPercent val="0"/>
          <c:showBubbleSize val="0"/>
        </c:dLbls>
        <c:smooth val="0"/>
        <c:axId val="424058776"/>
        <c:axId val="424059104"/>
      </c:lineChart>
      <c:catAx>
        <c:axId val="4240587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4059104"/>
        <c:crosses val="autoZero"/>
        <c:auto val="1"/>
        <c:lblAlgn val="ctr"/>
        <c:lblOffset val="100"/>
        <c:noMultiLvlLbl val="0"/>
      </c:catAx>
      <c:valAx>
        <c:axId val="424059104"/>
        <c:scaling>
          <c:orientation val="minMax"/>
          <c:max val="3"/>
          <c:min val="-1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4058776"/>
        <c:crosses val="autoZero"/>
        <c:crossBetween val="between"/>
        <c:majorUnit val="1"/>
      </c:valAx>
      <c:spPr>
        <a:noFill/>
        <a:ln>
          <a:noFill/>
        </a:ln>
        <a:effectLst/>
      </c:spPr>
    </c:plotArea>
    <c:legend>
      <c:legendPos val="b"/>
      <c:layout>
        <c:manualLayout>
          <c:xMode val="edge"/>
          <c:yMode val="edge"/>
          <c:x val="0.11743797692863324"/>
          <c:y val="0.85305457507466731"/>
          <c:w val="0.44041923233710234"/>
          <c:h val="0.101821564900736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88310912770781"/>
          <c:y val="3.7187288708586883E-2"/>
          <c:w val="0.86619161535325795"/>
          <c:h val="0.70774677506082517"/>
        </c:manualLayout>
      </c:layout>
      <c:lineChart>
        <c:grouping val="standard"/>
        <c:varyColors val="0"/>
        <c:ser>
          <c:idx val="0"/>
          <c:order val="0"/>
          <c:tx>
            <c:strRef>
              <c:f>'Figure 3'!$B$21</c:f>
              <c:strCache>
                <c:ptCount val="1"/>
                <c:pt idx="0">
                  <c:v>Bulgaria</c:v>
                </c:pt>
              </c:strCache>
            </c:strRef>
          </c:tx>
          <c:spPr>
            <a:ln w="28575" cap="rnd">
              <a:solidFill>
                <a:schemeClr val="accent5">
                  <a:lumMod val="20000"/>
                  <a:lumOff val="80000"/>
                </a:schemeClr>
              </a:solidFill>
              <a:round/>
            </a:ln>
            <a:effectLst/>
          </c:spPr>
          <c:marker>
            <c:symbol val="none"/>
          </c:marker>
          <c:dPt>
            <c:idx val="1"/>
            <c:marker>
              <c:symbol val="circle"/>
              <c:size val="7"/>
              <c:spPr>
                <a:solidFill>
                  <a:srgbClr val="FFFF00"/>
                </a:solidFill>
                <a:ln w="9525">
                  <a:solidFill>
                    <a:schemeClr val="accent1">
                      <a:tint val="46000"/>
                    </a:schemeClr>
                  </a:solidFill>
                </a:ln>
                <a:effectLst/>
              </c:spPr>
            </c:marker>
            <c:bubble3D val="0"/>
            <c:extLst>
              <c:ext xmlns:c16="http://schemas.microsoft.com/office/drawing/2014/chart" uri="{C3380CC4-5D6E-409C-BE32-E72D297353CC}">
                <c16:uniqueId val="{00000000-C23B-4BA0-B8A3-D19A66812C2D}"/>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3'!$C$21:$O$21</c:f>
              <c:numCache>
                <c:formatCode>General</c:formatCode>
                <c:ptCount val="13"/>
                <c:pt idx="0">
                  <c:v>1.8</c:v>
                </c:pt>
                <c:pt idx="1">
                  <c:v>1.1000000000000001</c:v>
                </c:pt>
                <c:pt idx="2">
                  <c:v>1.6</c:v>
                </c:pt>
                <c:pt idx="3">
                  <c:v>-4</c:v>
                </c:pt>
                <c:pt idx="4">
                  <c:v>-3.1</c:v>
                </c:pt>
                <c:pt idx="5">
                  <c:v>-2</c:v>
                </c:pt>
                <c:pt idx="6">
                  <c:v>-0.3</c:v>
                </c:pt>
                <c:pt idx="7">
                  <c:v>-0.4</c:v>
                </c:pt>
                <c:pt idx="8">
                  <c:v>-5.4</c:v>
                </c:pt>
                <c:pt idx="9">
                  <c:v>-1.7</c:v>
                </c:pt>
                <c:pt idx="10">
                  <c:v>0.1</c:v>
                </c:pt>
                <c:pt idx="11">
                  <c:v>1.1000000000000001</c:v>
                </c:pt>
                <c:pt idx="12">
                  <c:v>1.8</c:v>
                </c:pt>
              </c:numCache>
            </c:numRef>
          </c:val>
          <c:smooth val="0"/>
          <c:extLst>
            <c:ext xmlns:c16="http://schemas.microsoft.com/office/drawing/2014/chart" uri="{C3380CC4-5D6E-409C-BE32-E72D297353CC}">
              <c16:uniqueId val="{00000001-C23B-4BA0-B8A3-D19A66812C2D}"/>
            </c:ext>
          </c:extLst>
        </c:ser>
        <c:ser>
          <c:idx val="1"/>
          <c:order val="1"/>
          <c:tx>
            <c:strRef>
              <c:f>'Figure 3'!$B$22</c:f>
              <c:strCache>
                <c:ptCount val="1"/>
                <c:pt idx="0">
                  <c:v>Estonia</c:v>
                </c:pt>
              </c:strCache>
            </c:strRef>
          </c:tx>
          <c:spPr>
            <a:ln w="28575" cap="rnd">
              <a:solidFill>
                <a:schemeClr val="accent5">
                  <a:lumMod val="75000"/>
                </a:schemeClr>
              </a:solidFill>
              <a:round/>
            </a:ln>
            <a:effectLst/>
          </c:spPr>
          <c:marker>
            <c:symbol val="none"/>
          </c:marker>
          <c:dPt>
            <c:idx val="1"/>
            <c:marker>
              <c:symbol val="none"/>
            </c:marker>
            <c:bubble3D val="0"/>
            <c:extLst>
              <c:ext xmlns:c16="http://schemas.microsoft.com/office/drawing/2014/chart" uri="{C3380CC4-5D6E-409C-BE32-E72D297353CC}">
                <c16:uniqueId val="{00000002-C23B-4BA0-B8A3-D19A66812C2D}"/>
              </c:ext>
            </c:extLst>
          </c:dPt>
          <c:dPt>
            <c:idx val="3"/>
            <c:marker>
              <c:symbol val="circle"/>
              <c:size val="7"/>
              <c:spPr>
                <a:solidFill>
                  <a:srgbClr val="FFFF00"/>
                </a:solidFill>
                <a:ln w="9525">
                  <a:solidFill>
                    <a:schemeClr val="accent1">
                      <a:tint val="62000"/>
                    </a:schemeClr>
                  </a:solidFill>
                </a:ln>
                <a:effectLst/>
              </c:spPr>
            </c:marker>
            <c:bubble3D val="0"/>
            <c:extLst>
              <c:ext xmlns:c16="http://schemas.microsoft.com/office/drawing/2014/chart" uri="{C3380CC4-5D6E-409C-BE32-E72D297353CC}">
                <c16:uniqueId val="{00000003-C23B-4BA0-B8A3-D19A66812C2D}"/>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3'!$C$22:$O$22</c:f>
              <c:numCache>
                <c:formatCode>General</c:formatCode>
                <c:ptCount val="13"/>
                <c:pt idx="0">
                  <c:v>2.9</c:v>
                </c:pt>
                <c:pt idx="1">
                  <c:v>2.7</c:v>
                </c:pt>
                <c:pt idx="2">
                  <c:v>-2.6</c:v>
                </c:pt>
                <c:pt idx="3">
                  <c:v>-2.2000000000000002</c:v>
                </c:pt>
                <c:pt idx="4">
                  <c:v>0.2</c:v>
                </c:pt>
                <c:pt idx="5">
                  <c:v>1.1000000000000001</c:v>
                </c:pt>
                <c:pt idx="6">
                  <c:v>-0.3</c:v>
                </c:pt>
                <c:pt idx="7">
                  <c:v>0.2</c:v>
                </c:pt>
                <c:pt idx="8">
                  <c:v>0.7</c:v>
                </c:pt>
                <c:pt idx="9">
                  <c:v>0.1</c:v>
                </c:pt>
                <c:pt idx="10">
                  <c:v>-0.5</c:v>
                </c:pt>
                <c:pt idx="11">
                  <c:v>-0.8</c:v>
                </c:pt>
                <c:pt idx="12">
                  <c:v>-0.6</c:v>
                </c:pt>
              </c:numCache>
            </c:numRef>
          </c:val>
          <c:smooth val="0"/>
          <c:extLst>
            <c:ext xmlns:c16="http://schemas.microsoft.com/office/drawing/2014/chart" uri="{C3380CC4-5D6E-409C-BE32-E72D297353CC}">
              <c16:uniqueId val="{00000004-C23B-4BA0-B8A3-D19A66812C2D}"/>
            </c:ext>
          </c:extLst>
        </c:ser>
        <c:ser>
          <c:idx val="3"/>
          <c:order val="2"/>
          <c:tx>
            <c:strRef>
              <c:f>'Figure 3'!$B$25</c:f>
              <c:strCache>
                <c:ptCount val="1"/>
                <c:pt idx="0">
                  <c:v>Lituania</c:v>
                </c:pt>
              </c:strCache>
            </c:strRef>
          </c:tx>
          <c:spPr>
            <a:ln w="28575" cap="rnd">
              <a:solidFill>
                <a:schemeClr val="accent1">
                  <a:lumMod val="50000"/>
                </a:schemeClr>
              </a:solidFill>
              <a:round/>
            </a:ln>
            <a:effectLst/>
          </c:spPr>
          <c:marker>
            <c:symbol val="none"/>
          </c:marker>
          <c:dPt>
            <c:idx val="3"/>
            <c:marker>
              <c:symbol val="circle"/>
              <c:size val="7"/>
              <c:spPr>
                <a:solidFill>
                  <a:srgbClr val="FFFF00"/>
                </a:solidFill>
                <a:ln w="9525">
                  <a:solidFill>
                    <a:schemeClr val="accent1">
                      <a:tint val="93000"/>
                    </a:schemeClr>
                  </a:solidFill>
                </a:ln>
                <a:effectLst/>
              </c:spPr>
            </c:marker>
            <c:bubble3D val="0"/>
            <c:extLst>
              <c:ext xmlns:c16="http://schemas.microsoft.com/office/drawing/2014/chart" uri="{C3380CC4-5D6E-409C-BE32-E72D297353CC}">
                <c16:uniqueId val="{00000007-C23B-4BA0-B8A3-D19A66812C2D}"/>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3'!$C$25:$O$25</c:f>
              <c:numCache>
                <c:formatCode>General</c:formatCode>
                <c:ptCount val="13"/>
                <c:pt idx="0">
                  <c:v>-0.3</c:v>
                </c:pt>
                <c:pt idx="1">
                  <c:v>-0.8</c:v>
                </c:pt>
                <c:pt idx="2">
                  <c:v>-3.1</c:v>
                </c:pt>
                <c:pt idx="3">
                  <c:v>-9.1</c:v>
                </c:pt>
                <c:pt idx="4">
                  <c:v>-6.9</c:v>
                </c:pt>
                <c:pt idx="5">
                  <c:v>-9</c:v>
                </c:pt>
                <c:pt idx="6">
                  <c:v>-3.1</c:v>
                </c:pt>
                <c:pt idx="7">
                  <c:v>-2.6</c:v>
                </c:pt>
                <c:pt idx="8">
                  <c:v>-0.6</c:v>
                </c:pt>
                <c:pt idx="9">
                  <c:v>-0.3</c:v>
                </c:pt>
                <c:pt idx="10">
                  <c:v>0.2</c:v>
                </c:pt>
                <c:pt idx="11">
                  <c:v>0.5</c:v>
                </c:pt>
                <c:pt idx="12">
                  <c:v>0.6</c:v>
                </c:pt>
              </c:numCache>
            </c:numRef>
          </c:val>
          <c:smooth val="0"/>
          <c:extLst>
            <c:ext xmlns:c16="http://schemas.microsoft.com/office/drawing/2014/chart" uri="{C3380CC4-5D6E-409C-BE32-E72D297353CC}">
              <c16:uniqueId val="{00000008-C23B-4BA0-B8A3-D19A66812C2D}"/>
            </c:ext>
          </c:extLst>
        </c:ser>
        <c:ser>
          <c:idx val="4"/>
          <c:order val="3"/>
          <c:tx>
            <c:strRef>
              <c:f>'Figure 3'!$B$23</c:f>
              <c:strCache>
                <c:ptCount val="1"/>
                <c:pt idx="0">
                  <c:v>Hungría</c:v>
                </c:pt>
              </c:strCache>
            </c:strRef>
          </c:tx>
          <c:spPr>
            <a:ln w="28575" cap="rnd">
              <a:solidFill>
                <a:schemeClr val="accent5">
                  <a:lumMod val="60000"/>
                  <a:lumOff val="40000"/>
                </a:schemeClr>
              </a:solidFill>
              <a:round/>
            </a:ln>
            <a:effectLst/>
          </c:spPr>
          <c:marker>
            <c:symbol val="none"/>
          </c:marker>
          <c:dPt>
            <c:idx val="4"/>
            <c:marker>
              <c:symbol val="circle"/>
              <c:size val="7"/>
              <c:spPr>
                <a:solidFill>
                  <a:srgbClr val="FFFF00"/>
                </a:solidFill>
                <a:ln w="9525">
                  <a:solidFill>
                    <a:schemeClr val="accent1">
                      <a:shade val="92000"/>
                    </a:schemeClr>
                  </a:solidFill>
                </a:ln>
                <a:effectLst/>
              </c:spPr>
            </c:marker>
            <c:bubble3D val="0"/>
            <c:extLst>
              <c:ext xmlns:c16="http://schemas.microsoft.com/office/drawing/2014/chart" uri="{C3380CC4-5D6E-409C-BE32-E72D297353CC}">
                <c16:uniqueId val="{00000009-C23B-4BA0-B8A3-D19A66812C2D}"/>
              </c:ext>
            </c:extLst>
          </c:dPt>
          <c:cat>
            <c:numRef>
              <c:f>'Figure 3'!$C$20:$O$20</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'Figure 3'!$C$23:$O$23</c:f>
              <c:numCache>
                <c:formatCode>General</c:formatCode>
                <c:ptCount val="13"/>
                <c:pt idx="0">
                  <c:v>-9.1999999999999993</c:v>
                </c:pt>
                <c:pt idx="1">
                  <c:v>-5</c:v>
                </c:pt>
                <c:pt idx="2">
                  <c:v>-3.7</c:v>
                </c:pt>
                <c:pt idx="3">
                  <c:v>-4.7</c:v>
                </c:pt>
                <c:pt idx="4">
                  <c:v>-4.4000000000000004</c:v>
                </c:pt>
                <c:pt idx="5">
                  <c:v>-5.2</c:v>
                </c:pt>
                <c:pt idx="6">
                  <c:v>-2.2999999999999998</c:v>
                </c:pt>
                <c:pt idx="7">
                  <c:v>-2.5</c:v>
                </c:pt>
                <c:pt idx="8">
                  <c:v>-2.8</c:v>
                </c:pt>
                <c:pt idx="9">
                  <c:v>-2</c:v>
                </c:pt>
                <c:pt idx="10">
                  <c:v>-1.8</c:v>
                </c:pt>
                <c:pt idx="11">
                  <c:v>-2.4</c:v>
                </c:pt>
                <c:pt idx="12">
                  <c:v>-2.2999999999999998</c:v>
                </c:pt>
              </c:numCache>
            </c:numRef>
          </c:val>
          <c:smooth val="0"/>
          <c:extLst>
            <c:ext xmlns:c16="http://schemas.microsoft.com/office/drawing/2014/chart" uri="{C3380CC4-5D6E-409C-BE32-E72D297353CC}">
              <c16:uniqueId val="{0000000A-C23B-4BA0-B8A3-D19A66812C2D}"/>
            </c:ext>
          </c:extLst>
        </c:ser>
        <c:dLbls>
          <c:showLegendKey val="0"/>
          <c:showVal val="0"/>
          <c:showCatName val="0"/>
          <c:showSerName val="0"/>
          <c:showPercent val="0"/>
          <c:showBubbleSize val="0"/>
        </c:dLbls>
        <c:smooth val="0"/>
        <c:axId val="424058776"/>
        <c:axId val="424059104"/>
      </c:lineChart>
      <c:catAx>
        <c:axId val="4240587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4059104"/>
        <c:crosses val="autoZero"/>
        <c:auto val="1"/>
        <c:lblAlgn val="ctr"/>
        <c:lblOffset val="100"/>
        <c:noMultiLvlLbl val="0"/>
      </c:catAx>
      <c:valAx>
        <c:axId val="424059104"/>
        <c:scaling>
          <c:orientation val="minMax"/>
          <c:max val="3"/>
          <c:min val="-1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24058776"/>
        <c:crosses val="autoZero"/>
        <c:crossBetween val="between"/>
        <c:majorUnit val="1"/>
      </c:valAx>
      <c:spPr>
        <a:noFill/>
        <a:ln>
          <a:noFill/>
        </a:ln>
        <a:effectLst/>
      </c:spPr>
    </c:plotArea>
    <c:legend>
      <c:legendPos val="b"/>
      <c:layout>
        <c:manualLayout>
          <c:xMode val="edge"/>
          <c:yMode val="edge"/>
          <c:x val="0.11743797692863324"/>
          <c:y val="0.85305457507466731"/>
          <c:w val="0.44041923233710234"/>
          <c:h val="0.101821564900736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6486509958314"/>
          <c:y val="4.3341213553979512E-2"/>
          <c:w val="0.76921727844681176"/>
          <c:h val="0.81550384560138933"/>
        </c:manualLayout>
      </c:layout>
      <c:scatterChart>
        <c:scatterStyle val="lineMarker"/>
        <c:varyColors val="0"/>
        <c:ser>
          <c:idx val="2"/>
          <c:order val="0"/>
          <c:spPr>
            <a:ln>
              <a:solidFill>
                <a:srgbClr val="FF0000"/>
              </a:solidFill>
              <a:prstDash val="sysDash"/>
              <a:headEnd type="diamond"/>
              <a:tailEnd type="stealth"/>
            </a:ln>
          </c:spPr>
          <c:marker>
            <c:symbol val="none"/>
          </c:marker>
          <c:xVal>
            <c:numRef>
              <c:f>'Tables 3&amp;4'!$D$27:$E$27</c:f>
              <c:numCache>
                <c:formatCode>#,##0.00</c:formatCode>
                <c:ptCount val="2"/>
                <c:pt idx="0">
                  <c:v>2.7</c:v>
                </c:pt>
                <c:pt idx="1">
                  <c:v>3.2</c:v>
                </c:pt>
              </c:numCache>
            </c:numRef>
          </c:xVal>
          <c:yVal>
            <c:numRef>
              <c:f>'Tables 3&amp;4'!$D$28:$E$28</c:f>
              <c:numCache>
                <c:formatCode>General</c:formatCode>
                <c:ptCount val="2"/>
                <c:pt idx="0">
                  <c:v>0.9</c:v>
                </c:pt>
                <c:pt idx="1">
                  <c:v>0.9</c:v>
                </c:pt>
              </c:numCache>
            </c:numRef>
          </c:yVal>
          <c:smooth val="0"/>
          <c:extLst>
            <c:ext xmlns:c16="http://schemas.microsoft.com/office/drawing/2014/chart" uri="{C3380CC4-5D6E-409C-BE32-E72D297353CC}">
              <c16:uniqueId val="{00000000-3D20-4225-A97A-2E3AC04DC1D0}"/>
            </c:ext>
          </c:extLst>
        </c:ser>
        <c:ser>
          <c:idx val="3"/>
          <c:order val="1"/>
          <c:spPr>
            <a:ln w="25400" cap="rnd">
              <a:solidFill>
                <a:sysClr val="windowText" lastClr="000000"/>
              </a:solidFill>
              <a:round/>
              <a:headEnd type="diamond"/>
              <a:tailEnd type="stealth"/>
            </a:ln>
            <a:effectLst/>
          </c:spPr>
          <c:marker>
            <c:symbol val="none"/>
          </c:marker>
          <c:xVal>
            <c:numRef>
              <c:f>'Tables 3&amp;4'!$F$27:$G$27</c:f>
              <c:numCache>
                <c:formatCode>#,##0.00</c:formatCode>
                <c:ptCount val="2"/>
                <c:pt idx="0">
                  <c:v>2.5101717370639371</c:v>
                </c:pt>
                <c:pt idx="1">
                  <c:v>3.1474617577223016</c:v>
                </c:pt>
              </c:numCache>
            </c:numRef>
          </c:xVal>
          <c:yVal>
            <c:numRef>
              <c:f>'Tables 3&amp;4'!$F$28:$G$28</c:f>
              <c:numCache>
                <c:formatCode>General</c:formatCode>
                <c:ptCount val="2"/>
                <c:pt idx="0">
                  <c:v>1.1000000000000001</c:v>
                </c:pt>
                <c:pt idx="1">
                  <c:v>1.1000000000000001</c:v>
                </c:pt>
              </c:numCache>
            </c:numRef>
          </c:yVal>
          <c:smooth val="0"/>
          <c:extLst>
            <c:ext xmlns:c16="http://schemas.microsoft.com/office/drawing/2014/chart" uri="{C3380CC4-5D6E-409C-BE32-E72D297353CC}">
              <c16:uniqueId val="{00000001-3D20-4225-A97A-2E3AC04DC1D0}"/>
            </c:ext>
          </c:extLst>
        </c:ser>
        <c:ser>
          <c:idx val="4"/>
          <c:order val="2"/>
          <c:spPr>
            <a:ln w="19050">
              <a:solidFill>
                <a:srgbClr val="FF0000"/>
              </a:solidFill>
              <a:prstDash val="sysDash"/>
              <a:headEnd type="diamond"/>
              <a:tailEnd type="stealth"/>
            </a:ln>
          </c:spPr>
          <c:marker>
            <c:symbol val="none"/>
          </c:marker>
          <c:xVal>
            <c:numRef>
              <c:f>'Tables 3&amp;4'!$D$29:$E$29</c:f>
              <c:numCache>
                <c:formatCode>#,##0.00</c:formatCode>
                <c:ptCount val="2"/>
                <c:pt idx="0">
                  <c:v>-5</c:v>
                </c:pt>
                <c:pt idx="1">
                  <c:v>-3.8</c:v>
                </c:pt>
              </c:numCache>
            </c:numRef>
          </c:xVal>
          <c:yVal>
            <c:numRef>
              <c:f>'Tables 3&amp;4'!$D$30:$E$30</c:f>
              <c:numCache>
                <c:formatCode>General</c:formatCode>
                <c:ptCount val="2"/>
                <c:pt idx="0">
                  <c:v>1.9</c:v>
                </c:pt>
                <c:pt idx="1">
                  <c:v>1.9</c:v>
                </c:pt>
              </c:numCache>
            </c:numRef>
          </c:yVal>
          <c:smooth val="0"/>
          <c:extLst>
            <c:ext xmlns:c16="http://schemas.microsoft.com/office/drawing/2014/chart" uri="{C3380CC4-5D6E-409C-BE32-E72D297353CC}">
              <c16:uniqueId val="{00000002-3D20-4225-A97A-2E3AC04DC1D0}"/>
            </c:ext>
          </c:extLst>
        </c:ser>
        <c:ser>
          <c:idx val="5"/>
          <c:order val="3"/>
          <c:spPr>
            <a:ln w="19050">
              <a:solidFill>
                <a:sysClr val="windowText" lastClr="000000"/>
              </a:solidFill>
              <a:headEnd type="diamond"/>
              <a:tailEnd type="stealth"/>
            </a:ln>
          </c:spPr>
          <c:marker>
            <c:symbol val="none"/>
          </c:marker>
          <c:xVal>
            <c:numRef>
              <c:f>'Tables 3&amp;4'!$F$29:$G$29</c:f>
              <c:numCache>
                <c:formatCode>#,##0.00</c:formatCode>
                <c:ptCount val="2"/>
                <c:pt idx="0">
                  <c:v>-6.1758833365842882</c:v>
                </c:pt>
                <c:pt idx="1">
                  <c:v>-5.0104859813726756</c:v>
                </c:pt>
              </c:numCache>
            </c:numRef>
          </c:xVal>
          <c:yVal>
            <c:numRef>
              <c:f>'Tables 3&amp;4'!$F$30:$G$30</c:f>
              <c:numCache>
                <c:formatCode>General</c:formatCode>
                <c:ptCount val="2"/>
                <c:pt idx="0">
                  <c:v>2.1</c:v>
                </c:pt>
                <c:pt idx="1">
                  <c:v>2.1</c:v>
                </c:pt>
              </c:numCache>
            </c:numRef>
          </c:yVal>
          <c:smooth val="0"/>
          <c:extLst>
            <c:ext xmlns:c16="http://schemas.microsoft.com/office/drawing/2014/chart" uri="{C3380CC4-5D6E-409C-BE32-E72D297353CC}">
              <c16:uniqueId val="{00000003-3D20-4225-A97A-2E3AC04DC1D0}"/>
            </c:ext>
          </c:extLst>
        </c:ser>
        <c:ser>
          <c:idx val="6"/>
          <c:order val="4"/>
          <c:spPr>
            <a:ln>
              <a:solidFill>
                <a:srgbClr val="FF0000"/>
              </a:solidFill>
              <a:prstDash val="sysDash"/>
              <a:headEnd type="diamond"/>
              <a:tailEnd type="stealth"/>
            </a:ln>
          </c:spPr>
          <c:marker>
            <c:symbol val="none"/>
          </c:marker>
          <c:xVal>
            <c:numRef>
              <c:f>'Tables 3&amp;4'!$D$33:$E$33</c:f>
              <c:numCache>
                <c:formatCode>#,##0.00</c:formatCode>
                <c:ptCount val="2"/>
                <c:pt idx="0">
                  <c:v>-2.1</c:v>
                </c:pt>
                <c:pt idx="1">
                  <c:v>-0.90000000000000013</c:v>
                </c:pt>
              </c:numCache>
            </c:numRef>
          </c:xVal>
          <c:yVal>
            <c:numRef>
              <c:f>'Tables 3&amp;4'!$D$34:$E$34</c:f>
              <c:numCache>
                <c:formatCode>General</c:formatCode>
                <c:ptCount val="2"/>
                <c:pt idx="0">
                  <c:v>3.9</c:v>
                </c:pt>
                <c:pt idx="1">
                  <c:v>3.9</c:v>
                </c:pt>
              </c:numCache>
            </c:numRef>
          </c:yVal>
          <c:smooth val="0"/>
          <c:extLst>
            <c:ext xmlns:c16="http://schemas.microsoft.com/office/drawing/2014/chart" uri="{C3380CC4-5D6E-409C-BE32-E72D297353CC}">
              <c16:uniqueId val="{00000004-3D20-4225-A97A-2E3AC04DC1D0}"/>
            </c:ext>
          </c:extLst>
        </c:ser>
        <c:ser>
          <c:idx val="7"/>
          <c:order val="5"/>
          <c:spPr>
            <a:ln>
              <a:solidFill>
                <a:sysClr val="windowText" lastClr="000000"/>
              </a:solidFill>
              <a:headEnd type="diamond"/>
              <a:tailEnd type="stealth"/>
            </a:ln>
          </c:spPr>
          <c:marker>
            <c:symbol val="none"/>
          </c:marker>
          <c:xVal>
            <c:numRef>
              <c:f>'Tables 3&amp;4'!$F$33:$G$33</c:f>
              <c:numCache>
                <c:formatCode>#,##0.00</c:formatCode>
                <c:ptCount val="2"/>
                <c:pt idx="0">
                  <c:v>-3.5471094697830985</c:v>
                </c:pt>
                <c:pt idx="1">
                  <c:v>-3.6013126736192924</c:v>
                </c:pt>
              </c:numCache>
            </c:numRef>
          </c:xVal>
          <c:yVal>
            <c:numRef>
              <c:f>'Tables 3&amp;4'!$F$34:$G$34</c:f>
              <c:numCache>
                <c:formatCode>General</c:formatCode>
                <c:ptCount val="2"/>
                <c:pt idx="0">
                  <c:v>4.0999999999999996</c:v>
                </c:pt>
                <c:pt idx="1">
                  <c:v>4.0999999999999996</c:v>
                </c:pt>
              </c:numCache>
            </c:numRef>
          </c:yVal>
          <c:smooth val="0"/>
          <c:extLst>
            <c:ext xmlns:c16="http://schemas.microsoft.com/office/drawing/2014/chart" uri="{C3380CC4-5D6E-409C-BE32-E72D297353CC}">
              <c16:uniqueId val="{00000005-3D20-4225-A97A-2E3AC04DC1D0}"/>
            </c:ext>
          </c:extLst>
        </c:ser>
        <c:ser>
          <c:idx val="8"/>
          <c:order val="6"/>
          <c:spPr>
            <a:ln>
              <a:solidFill>
                <a:srgbClr val="FF0000"/>
              </a:solidFill>
              <a:prstDash val="sysDash"/>
              <a:headEnd type="diamond"/>
              <a:tailEnd type="stealth"/>
            </a:ln>
          </c:spPr>
          <c:marker>
            <c:symbol val="none"/>
          </c:marker>
          <c:xVal>
            <c:numRef>
              <c:f>'Tables 3&amp;4'!$D$31:$E$31</c:f>
              <c:numCache>
                <c:formatCode>#,##0.00</c:formatCode>
                <c:ptCount val="2"/>
                <c:pt idx="0">
                  <c:v>-1.9</c:v>
                </c:pt>
                <c:pt idx="1">
                  <c:v>-0.29999999999999982</c:v>
                </c:pt>
              </c:numCache>
            </c:numRef>
          </c:xVal>
          <c:yVal>
            <c:numRef>
              <c:f>'Tables 3&amp;4'!$D$32:$E$32</c:f>
              <c:numCache>
                <c:formatCode>General</c:formatCode>
                <c:ptCount val="2"/>
                <c:pt idx="0">
                  <c:v>2.9</c:v>
                </c:pt>
                <c:pt idx="1">
                  <c:v>2.9</c:v>
                </c:pt>
              </c:numCache>
            </c:numRef>
          </c:yVal>
          <c:smooth val="0"/>
          <c:extLst>
            <c:ext xmlns:c16="http://schemas.microsoft.com/office/drawing/2014/chart" uri="{C3380CC4-5D6E-409C-BE32-E72D297353CC}">
              <c16:uniqueId val="{00000006-3D20-4225-A97A-2E3AC04DC1D0}"/>
            </c:ext>
          </c:extLst>
        </c:ser>
        <c:ser>
          <c:idx val="9"/>
          <c:order val="7"/>
          <c:spPr>
            <a:ln>
              <a:solidFill>
                <a:sysClr val="windowText" lastClr="000000"/>
              </a:solidFill>
              <a:headEnd type="diamond"/>
              <a:tailEnd type="stealth"/>
            </a:ln>
          </c:spPr>
          <c:marker>
            <c:symbol val="none"/>
          </c:marker>
          <c:xVal>
            <c:numRef>
              <c:f>'Tables 3&amp;4'!$F$31:$G$31</c:f>
              <c:numCache>
                <c:formatCode>#,##0.00</c:formatCode>
                <c:ptCount val="2"/>
                <c:pt idx="0">
                  <c:v>-1.3069110258182932</c:v>
                </c:pt>
                <c:pt idx="1">
                  <c:v>-1.8238239337189275</c:v>
                </c:pt>
              </c:numCache>
            </c:numRef>
          </c:xVal>
          <c:yVal>
            <c:numRef>
              <c:f>'Tables 3&amp;4'!$F$32:$G$32</c:f>
              <c:numCache>
                <c:formatCode>General</c:formatCode>
                <c:ptCount val="2"/>
                <c:pt idx="0">
                  <c:v>3.1</c:v>
                </c:pt>
                <c:pt idx="1">
                  <c:v>3.1</c:v>
                </c:pt>
              </c:numCache>
            </c:numRef>
          </c:yVal>
          <c:smooth val="0"/>
          <c:extLst>
            <c:ext xmlns:c16="http://schemas.microsoft.com/office/drawing/2014/chart" uri="{C3380CC4-5D6E-409C-BE32-E72D297353CC}">
              <c16:uniqueId val="{00000007-3D20-4225-A97A-2E3AC04DC1D0}"/>
            </c:ext>
          </c:extLst>
        </c:ser>
        <c:ser>
          <c:idx val="12"/>
          <c:order val="8"/>
          <c:spPr>
            <a:ln>
              <a:solidFill>
                <a:srgbClr val="FF0000"/>
              </a:solidFill>
              <a:prstDash val="sysDash"/>
              <a:headEnd type="diamond"/>
              <a:tailEnd type="stealth"/>
            </a:ln>
          </c:spPr>
          <c:marker>
            <c:symbol val="none"/>
          </c:marker>
          <c:xVal>
            <c:numRef>
              <c:f>'Tables 3&amp;4'!$D$37:$E$37</c:f>
              <c:numCache>
                <c:formatCode>#,##0.00</c:formatCode>
                <c:ptCount val="2"/>
                <c:pt idx="0">
                  <c:v>-0.5</c:v>
                </c:pt>
                <c:pt idx="1">
                  <c:v>0.60000000000000009</c:v>
                </c:pt>
              </c:numCache>
            </c:numRef>
          </c:xVal>
          <c:yVal>
            <c:numRef>
              <c:f>'Tables 3&amp;4'!$D$38:$E$38</c:f>
              <c:numCache>
                <c:formatCode>General</c:formatCode>
                <c:ptCount val="2"/>
                <c:pt idx="0">
                  <c:v>4.9000000000000004</c:v>
                </c:pt>
                <c:pt idx="1">
                  <c:v>4.9000000000000004</c:v>
                </c:pt>
              </c:numCache>
            </c:numRef>
          </c:yVal>
          <c:smooth val="0"/>
          <c:extLst>
            <c:ext xmlns:c16="http://schemas.microsoft.com/office/drawing/2014/chart" uri="{C3380CC4-5D6E-409C-BE32-E72D297353CC}">
              <c16:uniqueId val="{0000000A-3D20-4225-A97A-2E3AC04DC1D0}"/>
            </c:ext>
          </c:extLst>
        </c:ser>
        <c:ser>
          <c:idx val="13"/>
          <c:order val="9"/>
          <c:spPr>
            <a:ln>
              <a:solidFill>
                <a:sysClr val="windowText" lastClr="000000"/>
              </a:solidFill>
              <a:headEnd type="diamond"/>
              <a:tailEnd type="stealth"/>
            </a:ln>
          </c:spPr>
          <c:marker>
            <c:symbol val="none"/>
          </c:marker>
          <c:xVal>
            <c:numRef>
              <c:f>'Tables 3&amp;4'!$F$37:$G$37</c:f>
              <c:numCache>
                <c:formatCode>#,##0.00</c:formatCode>
                <c:ptCount val="2"/>
                <c:pt idx="0">
                  <c:v>-1.3085705373819132</c:v>
                </c:pt>
                <c:pt idx="1">
                  <c:v>0.48794336798159943</c:v>
                </c:pt>
              </c:numCache>
            </c:numRef>
          </c:xVal>
          <c:yVal>
            <c:numRef>
              <c:f>'Tables 3&amp;4'!$F$38:$G$38</c:f>
              <c:numCache>
                <c:formatCode>General</c:formatCode>
                <c:ptCount val="2"/>
                <c:pt idx="0">
                  <c:v>5.0999999999999996</c:v>
                </c:pt>
                <c:pt idx="1">
                  <c:v>5.0999999999999996</c:v>
                </c:pt>
              </c:numCache>
            </c:numRef>
          </c:yVal>
          <c:smooth val="0"/>
          <c:extLst>
            <c:ext xmlns:c16="http://schemas.microsoft.com/office/drawing/2014/chart" uri="{C3380CC4-5D6E-409C-BE32-E72D297353CC}">
              <c16:uniqueId val="{0000000B-3D20-4225-A97A-2E3AC04DC1D0}"/>
            </c:ext>
          </c:extLst>
        </c:ser>
        <c:ser>
          <c:idx val="1"/>
          <c:order val="10"/>
          <c:spPr>
            <a:ln>
              <a:solidFill>
                <a:srgbClr val="FF0000"/>
              </a:solidFill>
              <a:prstDash val="sysDash"/>
              <a:headEnd type="diamond"/>
              <a:tailEnd type="stealth"/>
            </a:ln>
          </c:spPr>
          <c:marker>
            <c:symbol val="none"/>
          </c:marker>
          <c:xVal>
            <c:numRef>
              <c:f>'Tables 3&amp;4'!$D$39:$E$39</c:f>
              <c:numCache>
                <c:formatCode>#,##0.00</c:formatCode>
                <c:ptCount val="2"/>
                <c:pt idx="0">
                  <c:v>-0.8</c:v>
                </c:pt>
                <c:pt idx="1">
                  <c:v>0.30000000000000004</c:v>
                </c:pt>
              </c:numCache>
            </c:numRef>
          </c:xVal>
          <c:yVal>
            <c:numRef>
              <c:f>'Tables 3&amp;4'!$D$40:$E$40</c:f>
              <c:numCache>
                <c:formatCode>General</c:formatCode>
                <c:ptCount val="2"/>
                <c:pt idx="0">
                  <c:v>5.9</c:v>
                </c:pt>
                <c:pt idx="1">
                  <c:v>5.9</c:v>
                </c:pt>
              </c:numCache>
            </c:numRef>
          </c:yVal>
          <c:smooth val="0"/>
          <c:extLst>
            <c:ext xmlns:c16="http://schemas.microsoft.com/office/drawing/2014/chart" uri="{C3380CC4-5D6E-409C-BE32-E72D297353CC}">
              <c16:uniqueId val="{0000000C-3D20-4225-A97A-2E3AC04DC1D0}"/>
            </c:ext>
          </c:extLst>
        </c:ser>
        <c:ser>
          <c:idx val="0"/>
          <c:order val="11"/>
          <c:spPr>
            <a:ln>
              <a:solidFill>
                <a:sysClr val="windowText" lastClr="000000"/>
              </a:solidFill>
              <a:headEnd type="diamond"/>
              <a:tailEnd type="stealth"/>
            </a:ln>
          </c:spPr>
          <c:marker>
            <c:symbol val="none"/>
          </c:marker>
          <c:xVal>
            <c:numRef>
              <c:f>'Tables 3&amp;4'!$F$39:$G$39</c:f>
              <c:numCache>
                <c:formatCode>#,##0.00</c:formatCode>
                <c:ptCount val="2"/>
                <c:pt idx="0">
                  <c:v>-2.8551693384980323</c:v>
                </c:pt>
                <c:pt idx="1">
                  <c:v>-3.8688360469592586</c:v>
                </c:pt>
              </c:numCache>
            </c:numRef>
          </c:xVal>
          <c:yVal>
            <c:numRef>
              <c:f>'Tables 3&amp;4'!$F$40:$G$40</c:f>
              <c:numCache>
                <c:formatCode>General</c:formatCode>
                <c:ptCount val="2"/>
                <c:pt idx="0">
                  <c:v>6.1</c:v>
                </c:pt>
                <c:pt idx="1">
                  <c:v>6.1</c:v>
                </c:pt>
              </c:numCache>
            </c:numRef>
          </c:yVal>
          <c:smooth val="0"/>
          <c:extLst>
            <c:ext xmlns:c16="http://schemas.microsoft.com/office/drawing/2014/chart" uri="{C3380CC4-5D6E-409C-BE32-E72D297353CC}">
              <c16:uniqueId val="{0000000D-3D20-4225-A97A-2E3AC04DC1D0}"/>
            </c:ext>
          </c:extLst>
        </c:ser>
        <c:dLbls>
          <c:showLegendKey val="0"/>
          <c:showVal val="0"/>
          <c:showCatName val="0"/>
          <c:showSerName val="0"/>
          <c:showPercent val="0"/>
          <c:showBubbleSize val="0"/>
        </c:dLbls>
        <c:axId val="551581120"/>
        <c:axId val="551582432"/>
      </c:scatterChart>
      <c:valAx>
        <c:axId val="551581120"/>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b="0">
                    <a:solidFill>
                      <a:schemeClr val="tx1">
                        <a:lumMod val="75000"/>
                        <a:lumOff val="25000"/>
                      </a:schemeClr>
                    </a:solidFill>
                  </a:defRPr>
                </a:pPr>
                <a:r>
                  <a:rPr lang="en-GB" b="0">
                    <a:solidFill>
                      <a:schemeClr val="tx1">
                        <a:lumMod val="75000"/>
                        <a:lumOff val="25000"/>
                      </a:schemeClr>
                    </a:solidFill>
                  </a:rPr>
                  <a:t>% of GDP</a:t>
                </a:r>
              </a:p>
            </c:rich>
          </c:tx>
          <c:overlay val="0"/>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crossAx val="551582432"/>
        <c:crosses val="autoZero"/>
        <c:crossBetween val="midCat"/>
      </c:valAx>
      <c:valAx>
        <c:axId val="55158243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551581120"/>
        <c:crosses val="autoZero"/>
        <c:crossBetween val="midCat"/>
      </c:valAx>
    </c:plotArea>
    <c:plotVisOnly val="1"/>
    <c:dispBlanksAs val="gap"/>
    <c:showDLblsOverMax val="0"/>
    <c:extLst/>
  </c:chart>
  <c:spPr>
    <a:ln>
      <a:noFill/>
    </a:ln>
  </c:spPr>
  <c:txPr>
    <a:bodyPr/>
    <a:lstStyle/>
    <a:p>
      <a:pPr>
        <a:defRPr/>
      </a:pPr>
      <a:endParaRPr lang="es-E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18</xdr:col>
      <xdr:colOff>612205</xdr:colOff>
      <xdr:row>6</xdr:row>
      <xdr:rowOff>0</xdr:rowOff>
    </xdr:from>
    <xdr:to>
      <xdr:col>30</xdr:col>
      <xdr:colOff>472440</xdr:colOff>
      <xdr:row>16</xdr:row>
      <xdr:rowOff>99360</xdr:rowOff>
    </xdr:to>
    <xdr:grpSp>
      <xdr:nvGrpSpPr>
        <xdr:cNvPr id="5" name="Group 4">
          <a:extLst>
            <a:ext uri="{FF2B5EF4-FFF2-40B4-BE49-F238E27FC236}">
              <a16:creationId xmlns:a16="http://schemas.microsoft.com/office/drawing/2014/main" id="{569D74AD-906F-46AE-BD2A-2F2B93EEB76B}"/>
            </a:ext>
          </a:extLst>
        </xdr:cNvPr>
        <xdr:cNvGrpSpPr/>
      </xdr:nvGrpSpPr>
      <xdr:grpSpPr>
        <a:xfrm>
          <a:off x="10433538" y="1094154"/>
          <a:ext cx="7206697" cy="2652385"/>
          <a:chOff x="10497207" y="1103586"/>
          <a:chExt cx="7192492" cy="2667826"/>
        </a:xfrm>
      </xdr:grpSpPr>
      <xdr:grpSp>
        <xdr:nvGrpSpPr>
          <xdr:cNvPr id="4" name="Group 3">
            <a:extLst>
              <a:ext uri="{FF2B5EF4-FFF2-40B4-BE49-F238E27FC236}">
                <a16:creationId xmlns:a16="http://schemas.microsoft.com/office/drawing/2014/main" id="{028A986F-5703-4661-AEF7-72CBE8C991C8}"/>
              </a:ext>
            </a:extLst>
          </xdr:cNvPr>
          <xdr:cNvGrpSpPr/>
        </xdr:nvGrpSpPr>
        <xdr:grpSpPr>
          <a:xfrm>
            <a:off x="10497207" y="1103586"/>
            <a:ext cx="7192492" cy="2667826"/>
            <a:chOff x="14622162" y="1654432"/>
            <a:chExt cx="7193143" cy="2502063"/>
          </a:xfrm>
        </xdr:grpSpPr>
        <xdr:graphicFrame macro="">
          <xdr:nvGraphicFramePr>
            <xdr:cNvPr id="24" name="Chart 23">
              <a:extLst>
                <a:ext uri="{FF2B5EF4-FFF2-40B4-BE49-F238E27FC236}">
                  <a16:creationId xmlns:a16="http://schemas.microsoft.com/office/drawing/2014/main" id="{390BE45D-171B-4E92-BABC-77A1A0860388}"/>
                </a:ext>
              </a:extLst>
            </xdr:cNvPr>
            <xdr:cNvGraphicFramePr>
              <a:graphicFrameLocks/>
            </xdr:cNvGraphicFramePr>
          </xdr:nvGraphicFramePr>
          <xdr:xfrm>
            <a:off x="14622162" y="1654582"/>
            <a:ext cx="3656845" cy="2501763"/>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25" name="Group 24">
              <a:extLst>
                <a:ext uri="{FF2B5EF4-FFF2-40B4-BE49-F238E27FC236}">
                  <a16:creationId xmlns:a16="http://schemas.microsoft.com/office/drawing/2014/main" id="{596D1512-0078-464A-8E69-2BE7CEF4DBC8}"/>
                </a:ext>
              </a:extLst>
            </xdr:cNvPr>
            <xdr:cNvGrpSpPr/>
          </xdr:nvGrpSpPr>
          <xdr:grpSpPr>
            <a:xfrm>
              <a:off x="18288000" y="1654432"/>
              <a:ext cx="3527305" cy="2502063"/>
              <a:chOff x="14615160" y="1645920"/>
              <a:chExt cx="3962400" cy="2476800"/>
            </a:xfrm>
          </xdr:grpSpPr>
          <xdr:graphicFrame macro="">
            <xdr:nvGraphicFramePr>
              <xdr:cNvPr id="26" name="Chart 25">
                <a:extLst>
                  <a:ext uri="{FF2B5EF4-FFF2-40B4-BE49-F238E27FC236}">
                    <a16:creationId xmlns:a16="http://schemas.microsoft.com/office/drawing/2014/main" id="{2F523978-678B-4CCA-A870-6CA8E806C30E}"/>
                  </a:ext>
                </a:extLst>
              </xdr:cNvPr>
              <xdr:cNvGraphicFramePr>
                <a:graphicFrameLocks/>
              </xdr:cNvGraphicFramePr>
            </xdr:nvGraphicFramePr>
            <xdr:xfrm>
              <a:off x="14615160" y="1645920"/>
              <a:ext cx="3962400" cy="24768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27" name="Straight Arrow Connector 26">
                <a:extLst>
                  <a:ext uri="{FF2B5EF4-FFF2-40B4-BE49-F238E27FC236}">
                    <a16:creationId xmlns:a16="http://schemas.microsoft.com/office/drawing/2014/main" id="{E7AEABAC-5597-4F15-A1B1-17ABE4B92DEE}"/>
                  </a:ext>
                </a:extLst>
              </xdr:cNvPr>
              <xdr:cNvCxnSpPr/>
            </xdr:nvCxnSpPr>
            <xdr:spPr>
              <a:xfrm>
                <a:off x="17609820" y="2727960"/>
                <a:ext cx="0" cy="556260"/>
              </a:xfrm>
              <a:prstGeom prst="straightConnector1">
                <a:avLst/>
              </a:prstGeom>
              <a:ln w="15875">
                <a:solidFill>
                  <a:schemeClr val="bg2">
                    <a:lumMod val="50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a:extLst>
                  <a:ext uri="{FF2B5EF4-FFF2-40B4-BE49-F238E27FC236}">
                    <a16:creationId xmlns:a16="http://schemas.microsoft.com/office/drawing/2014/main" id="{0B716179-E56C-41F1-8008-6AFB430F6541}"/>
                  </a:ext>
                </a:extLst>
              </xdr:cNvPr>
              <xdr:cNvCxnSpPr/>
            </xdr:nvCxnSpPr>
            <xdr:spPr>
              <a:xfrm>
                <a:off x="15377160" y="2560320"/>
                <a:ext cx="0" cy="281940"/>
              </a:xfrm>
              <a:prstGeom prst="straightConnector1">
                <a:avLst/>
              </a:prstGeom>
              <a:ln w="15875">
                <a:solidFill>
                  <a:schemeClr val="bg2">
                    <a:lumMod val="50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grpSp>
        <xdr:cxnSp macro="">
          <xdr:nvCxnSpPr>
            <xdr:cNvPr id="9" name="Straight Arrow Connector 8">
              <a:extLst>
                <a:ext uri="{FF2B5EF4-FFF2-40B4-BE49-F238E27FC236}">
                  <a16:creationId xmlns:a16="http://schemas.microsoft.com/office/drawing/2014/main" id="{3834ED8E-3B5E-4FDF-930D-EE34776E97DB}"/>
                </a:ext>
              </a:extLst>
            </xdr:cNvPr>
            <xdr:cNvCxnSpPr/>
          </xdr:nvCxnSpPr>
          <xdr:spPr>
            <a:xfrm>
              <a:off x="16758509" y="2012779"/>
              <a:ext cx="164756" cy="0"/>
            </a:xfrm>
            <a:prstGeom prst="straightConnector1">
              <a:avLst/>
            </a:prstGeom>
            <a:ln>
              <a:solidFill>
                <a:schemeClr val="tx1">
                  <a:lumMod val="50000"/>
                  <a:lumOff val="50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a:extLst>
                <a:ext uri="{FF2B5EF4-FFF2-40B4-BE49-F238E27FC236}">
                  <a16:creationId xmlns:a16="http://schemas.microsoft.com/office/drawing/2014/main" id="{4DC98D45-55D5-4609-8A5D-5C6ACE2897B2}"/>
                </a:ext>
              </a:extLst>
            </xdr:cNvPr>
            <xdr:cNvCxnSpPr/>
          </xdr:nvCxnSpPr>
          <xdr:spPr>
            <a:xfrm>
              <a:off x="20395513" y="1997676"/>
              <a:ext cx="164756" cy="0"/>
            </a:xfrm>
            <a:prstGeom prst="straightConnector1">
              <a:avLst/>
            </a:prstGeom>
            <a:ln>
              <a:solidFill>
                <a:schemeClr val="tx1">
                  <a:lumMod val="50000"/>
                  <a:lumOff val="50000"/>
                </a:schemeClr>
              </a:solidFill>
              <a:tailEnd type="stealth"/>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73E5E8C2-A029-42A3-BCA9-32CBD3CDA193}"/>
              </a:ext>
            </a:extLst>
          </xdr:cNvPr>
          <xdr:cNvSpPr/>
        </xdr:nvSpPr>
        <xdr:spPr>
          <a:xfrm>
            <a:off x="14442527" y="3407148"/>
            <a:ext cx="144000" cy="79839"/>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Rectangle 10">
            <a:extLst>
              <a:ext uri="{FF2B5EF4-FFF2-40B4-BE49-F238E27FC236}">
                <a16:creationId xmlns:a16="http://schemas.microsoft.com/office/drawing/2014/main" id="{F475803F-C01E-4E27-8926-E37C5511F718}"/>
              </a:ext>
            </a:extLst>
          </xdr:cNvPr>
          <xdr:cNvSpPr/>
        </xdr:nvSpPr>
        <xdr:spPr>
          <a:xfrm>
            <a:off x="14442527" y="3576605"/>
            <a:ext cx="144000" cy="72000"/>
          </a:xfrm>
          <a:prstGeom prst="rect">
            <a:avLst/>
          </a:prstGeom>
          <a:solidFill>
            <a:srgbClr val="C00000">
              <a:alpha val="50196"/>
            </a:srgb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 name="TextBox 2">
            <a:extLst>
              <a:ext uri="{FF2B5EF4-FFF2-40B4-BE49-F238E27FC236}">
                <a16:creationId xmlns:a16="http://schemas.microsoft.com/office/drawing/2014/main" id="{2E571AB8-20C6-42A6-B178-1EC69D959A4B}"/>
              </a:ext>
            </a:extLst>
          </xdr:cNvPr>
          <xdr:cNvSpPr txBox="1"/>
        </xdr:nvSpPr>
        <xdr:spPr>
          <a:xfrm>
            <a:off x="14523984" y="3330465"/>
            <a:ext cx="1113220" cy="235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i="1"/>
              <a:t>Antes de la reforma</a:t>
            </a:r>
          </a:p>
        </xdr:txBody>
      </xdr:sp>
      <xdr:sp macro="" textlink="">
        <xdr:nvSpPr>
          <xdr:cNvPr id="13" name="TextBox 12">
            <a:extLst>
              <a:ext uri="{FF2B5EF4-FFF2-40B4-BE49-F238E27FC236}">
                <a16:creationId xmlns:a16="http://schemas.microsoft.com/office/drawing/2014/main" id="{6FD398E8-1DDB-4425-831C-36507BAE230E}"/>
              </a:ext>
            </a:extLst>
          </xdr:cNvPr>
          <xdr:cNvSpPr txBox="1"/>
        </xdr:nvSpPr>
        <xdr:spPr>
          <a:xfrm>
            <a:off x="14525298" y="3496003"/>
            <a:ext cx="1130044" cy="235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i="1"/>
              <a:t>Luego de la reforma</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0.64462</cdr:x>
      <cdr:y>0.724</cdr:y>
    </cdr:from>
    <cdr:to>
      <cdr:x>0.84462</cdr:x>
      <cdr:y>0.92828</cdr:y>
    </cdr:to>
    <cdr:sp macro="" textlink="">
      <cdr:nvSpPr>
        <cdr:cNvPr id="2" name="TextBox 1">
          <a:extLst xmlns:a="http://schemas.openxmlformats.org/drawingml/2006/main">
            <a:ext uri="{FF2B5EF4-FFF2-40B4-BE49-F238E27FC236}">
              <a16:creationId xmlns:a16="http://schemas.microsoft.com/office/drawing/2014/main" id="{6137A39A-0CFA-4282-9048-84FDE874ED12}"/>
            </a:ext>
          </a:extLst>
        </cdr:cNvPr>
        <cdr:cNvSpPr txBox="1"/>
      </cdr:nvSpPr>
      <cdr:spPr>
        <a:xfrm xmlns:a="http://schemas.openxmlformats.org/drawingml/2006/main">
          <a:off x="2344642" y="1915810"/>
          <a:ext cx="727450" cy="540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900" b="1"/>
            <a:t>Balance </a:t>
          </a:r>
        </a:p>
        <a:p xmlns:a="http://schemas.openxmlformats.org/drawingml/2006/main">
          <a:pPr algn="ctr"/>
          <a:r>
            <a:rPr lang="en-GB" sz="900" b="1"/>
            <a:t>pensional </a:t>
          </a:r>
        </a:p>
        <a:p xmlns:a="http://schemas.openxmlformats.org/drawingml/2006/main">
          <a:pPr algn="ctr"/>
          <a:r>
            <a:rPr lang="en-GB" sz="900" b="1"/>
            <a:t>proyectado</a:t>
          </a:r>
        </a:p>
      </cdr:txBody>
    </cdr:sp>
  </cdr:relSizeAnchor>
  <cdr:relSizeAnchor xmlns:cdr="http://schemas.openxmlformats.org/drawingml/2006/chartDrawing">
    <cdr:from>
      <cdr:x>0.07359</cdr:x>
      <cdr:y>0.27491</cdr:y>
    </cdr:from>
    <cdr:to>
      <cdr:x>0.12192</cdr:x>
      <cdr:y>0.34378</cdr:y>
    </cdr:to>
    <cdr:cxnSp macro="">
      <cdr:nvCxnSpPr>
        <cdr:cNvPr id="3" name="Straight Connector 2">
          <a:extLst xmlns:a="http://schemas.openxmlformats.org/drawingml/2006/main">
            <a:ext uri="{FF2B5EF4-FFF2-40B4-BE49-F238E27FC236}">
              <a16:creationId xmlns:a16="http://schemas.microsoft.com/office/drawing/2014/main" id="{D90D3E36-0C2A-493B-90E5-81E435956EC9}"/>
            </a:ext>
          </a:extLst>
        </cdr:cNvPr>
        <cdr:cNvCxnSpPr/>
      </cdr:nvCxnSpPr>
      <cdr:spPr>
        <a:xfrm xmlns:a="http://schemas.openxmlformats.org/drawingml/2006/main">
          <a:off x="291605" y="680811"/>
          <a:ext cx="191503" cy="170556"/>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0.10803</cdr:x>
      <cdr:y>0.31742</cdr:y>
    </cdr:from>
    <cdr:to>
      <cdr:x>0.25859</cdr:x>
      <cdr:y>0.48664</cdr:y>
    </cdr:to>
    <cdr:sp macro="" textlink="">
      <cdr:nvSpPr>
        <cdr:cNvPr id="7" name="TextBox 1">
          <a:extLst xmlns:a="http://schemas.openxmlformats.org/drawingml/2006/main">
            <a:ext uri="{FF2B5EF4-FFF2-40B4-BE49-F238E27FC236}">
              <a16:creationId xmlns:a16="http://schemas.microsoft.com/office/drawing/2014/main" id="{E9D29424-F99C-481D-B8FA-FCE86F0609A6}"/>
            </a:ext>
          </a:extLst>
        </cdr:cNvPr>
        <cdr:cNvSpPr txBox="1"/>
      </cdr:nvSpPr>
      <cdr:spPr>
        <a:xfrm xmlns:a="http://schemas.openxmlformats.org/drawingml/2006/main">
          <a:off x="428070" y="786087"/>
          <a:ext cx="596579" cy="4190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t>Balance </a:t>
          </a:r>
        </a:p>
        <a:p xmlns:a="http://schemas.openxmlformats.org/drawingml/2006/main">
          <a:pPr algn="ctr"/>
          <a:r>
            <a:rPr lang="en-GB" sz="900" b="1"/>
            <a:t>pensional</a:t>
          </a:r>
          <a:r>
            <a:rPr lang="en-GB" sz="900" b="1" baseline="0"/>
            <a:t> </a:t>
          </a:r>
        </a:p>
        <a:p xmlns:a="http://schemas.openxmlformats.org/drawingml/2006/main">
          <a:pPr algn="ctr"/>
          <a:r>
            <a:rPr lang="en-GB" sz="900" b="1" baseline="0"/>
            <a:t>actual</a:t>
          </a:r>
          <a:endParaRPr lang="en-GB" sz="900" b="1"/>
        </a:p>
      </cdr:txBody>
    </cdr:sp>
  </cdr:relSizeAnchor>
  <cdr:relSizeAnchor xmlns:cdr="http://schemas.openxmlformats.org/drawingml/2006/chartDrawing">
    <cdr:from>
      <cdr:x>0.44288</cdr:x>
      <cdr:y>0.49802</cdr:y>
    </cdr:from>
    <cdr:to>
      <cdr:x>0.47371</cdr:x>
      <cdr:y>0.56264</cdr:y>
    </cdr:to>
    <cdr:cxnSp macro="">
      <cdr:nvCxnSpPr>
        <cdr:cNvPr id="10" name="Straight Connector 9">
          <a:extLst xmlns:a="http://schemas.openxmlformats.org/drawingml/2006/main">
            <a:ext uri="{FF2B5EF4-FFF2-40B4-BE49-F238E27FC236}">
              <a16:creationId xmlns:a16="http://schemas.microsoft.com/office/drawing/2014/main" id="{F9255A9D-3066-4EE6-8B3C-ABC05BA7411F}"/>
            </a:ext>
          </a:extLst>
        </cdr:cNvPr>
        <cdr:cNvCxnSpPr>
          <a:endCxn xmlns:a="http://schemas.openxmlformats.org/drawingml/2006/main" id="11" idx="0"/>
        </cdr:cNvCxnSpPr>
      </cdr:nvCxnSpPr>
      <cdr:spPr>
        <a:xfrm xmlns:a="http://schemas.openxmlformats.org/drawingml/2006/main" flipH="1">
          <a:off x="1754886" y="1233338"/>
          <a:ext cx="122161" cy="160031"/>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0.3676</cdr:x>
      <cdr:y>0.56264</cdr:y>
    </cdr:from>
    <cdr:to>
      <cdr:x>0.51816</cdr:x>
      <cdr:y>0.73186</cdr:y>
    </cdr:to>
    <cdr:sp macro="" textlink="">
      <cdr:nvSpPr>
        <cdr:cNvPr id="11" name="TextBox 1">
          <a:extLst xmlns:a="http://schemas.openxmlformats.org/drawingml/2006/main">
            <a:ext uri="{FF2B5EF4-FFF2-40B4-BE49-F238E27FC236}">
              <a16:creationId xmlns:a16="http://schemas.microsoft.com/office/drawing/2014/main" id="{173870A9-CC9B-44AB-88F9-FFC6C3B5BFA9}"/>
            </a:ext>
          </a:extLst>
        </cdr:cNvPr>
        <cdr:cNvSpPr txBox="1"/>
      </cdr:nvSpPr>
      <cdr:spPr>
        <a:xfrm xmlns:a="http://schemas.openxmlformats.org/drawingml/2006/main">
          <a:off x="1456597" y="1393369"/>
          <a:ext cx="596578" cy="4190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t>Balance </a:t>
          </a:r>
        </a:p>
        <a:p xmlns:a="http://schemas.openxmlformats.org/drawingml/2006/main">
          <a:pPr algn="ctr"/>
          <a:r>
            <a:rPr lang="en-GB" sz="900" b="1"/>
            <a:t>pensional </a:t>
          </a:r>
        </a:p>
        <a:p xmlns:a="http://schemas.openxmlformats.org/drawingml/2006/main">
          <a:pPr algn="ctr"/>
          <a:r>
            <a:rPr lang="en-GB" sz="900" b="1"/>
            <a:t>intertemporal</a:t>
          </a:r>
        </a:p>
      </cdr:txBody>
    </cdr:sp>
  </cdr:relSizeAnchor>
  <cdr:relSizeAnchor xmlns:cdr="http://schemas.openxmlformats.org/drawingml/2006/chartDrawing">
    <cdr:from>
      <cdr:x>0.75073</cdr:x>
      <cdr:y>0.68488</cdr:y>
    </cdr:from>
    <cdr:to>
      <cdr:x>0.77406</cdr:x>
      <cdr:y>0.72825</cdr:y>
    </cdr:to>
    <cdr:cxnSp macro="">
      <cdr:nvCxnSpPr>
        <cdr:cNvPr id="18" name="Straight Connector 17">
          <a:extLst xmlns:a="http://schemas.openxmlformats.org/drawingml/2006/main">
            <a:ext uri="{FF2B5EF4-FFF2-40B4-BE49-F238E27FC236}">
              <a16:creationId xmlns:a16="http://schemas.microsoft.com/office/drawing/2014/main" id="{D90D3E36-0C2A-493B-90E5-81E435956EC9}"/>
            </a:ext>
          </a:extLst>
        </cdr:cNvPr>
        <cdr:cNvCxnSpPr/>
      </cdr:nvCxnSpPr>
      <cdr:spPr>
        <a:xfrm xmlns:a="http://schemas.openxmlformats.org/drawingml/2006/main" flipH="1">
          <a:off x="2974674" y="1696094"/>
          <a:ext cx="92443" cy="107406"/>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0.6427</cdr:x>
      <cdr:y>0.70862</cdr:y>
    </cdr:from>
    <cdr:to>
      <cdr:x>0.8427</cdr:x>
      <cdr:y>0.90608</cdr:y>
    </cdr:to>
    <cdr:sp macro="" textlink="">
      <cdr:nvSpPr>
        <cdr:cNvPr id="2" name="TextBox 1">
          <a:extLst xmlns:a="http://schemas.openxmlformats.org/drawingml/2006/main">
            <a:ext uri="{FF2B5EF4-FFF2-40B4-BE49-F238E27FC236}">
              <a16:creationId xmlns:a16="http://schemas.microsoft.com/office/drawing/2014/main" id="{6137A39A-0CFA-4282-9048-84FDE874ED12}"/>
            </a:ext>
          </a:extLst>
        </cdr:cNvPr>
        <cdr:cNvSpPr txBox="1"/>
      </cdr:nvSpPr>
      <cdr:spPr>
        <a:xfrm xmlns:a="http://schemas.openxmlformats.org/drawingml/2006/main">
          <a:off x="2254850" y="1875338"/>
          <a:ext cx="701680" cy="5225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900" b="1"/>
            <a:t>Balance </a:t>
          </a:r>
        </a:p>
        <a:p xmlns:a="http://schemas.openxmlformats.org/drawingml/2006/main">
          <a:pPr algn="ctr"/>
          <a:r>
            <a:rPr lang="en-GB" sz="900" b="1"/>
            <a:t>pensional </a:t>
          </a:r>
        </a:p>
        <a:p xmlns:a="http://schemas.openxmlformats.org/drawingml/2006/main">
          <a:pPr algn="ctr"/>
          <a:r>
            <a:rPr lang="en-GB" sz="900" b="1"/>
            <a:t>proyectado</a:t>
          </a:r>
        </a:p>
      </cdr:txBody>
    </cdr:sp>
  </cdr:relSizeAnchor>
  <cdr:relSizeAnchor xmlns:cdr="http://schemas.openxmlformats.org/drawingml/2006/chartDrawing">
    <cdr:from>
      <cdr:x>0.11188</cdr:x>
      <cdr:y>0.53586</cdr:y>
    </cdr:from>
    <cdr:to>
      <cdr:x>0.26244</cdr:x>
      <cdr:y>0.70508</cdr:y>
    </cdr:to>
    <cdr:sp macro="" textlink="">
      <cdr:nvSpPr>
        <cdr:cNvPr id="7" name="TextBox 1">
          <a:extLst xmlns:a="http://schemas.openxmlformats.org/drawingml/2006/main">
            <a:ext uri="{FF2B5EF4-FFF2-40B4-BE49-F238E27FC236}">
              <a16:creationId xmlns:a16="http://schemas.microsoft.com/office/drawing/2014/main" id="{E9D29424-F99C-481D-B8FA-FCE86F0609A6}"/>
            </a:ext>
          </a:extLst>
        </cdr:cNvPr>
        <cdr:cNvSpPr txBox="1"/>
      </cdr:nvSpPr>
      <cdr:spPr>
        <a:xfrm xmlns:a="http://schemas.openxmlformats.org/drawingml/2006/main">
          <a:off x="443298" y="1327206"/>
          <a:ext cx="596579" cy="4191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t>Current </a:t>
          </a:r>
        </a:p>
        <a:p xmlns:a="http://schemas.openxmlformats.org/drawingml/2006/main">
          <a:pPr algn="ctr"/>
          <a:r>
            <a:rPr lang="en-GB" sz="900" b="1"/>
            <a:t>pension balance</a:t>
          </a:r>
        </a:p>
      </cdr:txBody>
    </cdr:sp>
  </cdr:relSizeAnchor>
  <cdr:relSizeAnchor xmlns:cdr="http://schemas.openxmlformats.org/drawingml/2006/chartDrawing">
    <cdr:from>
      <cdr:x>0.33375</cdr:x>
      <cdr:y>0.54365</cdr:y>
    </cdr:from>
    <cdr:to>
      <cdr:x>0.55854</cdr:x>
      <cdr:y>0.75909</cdr:y>
    </cdr:to>
    <cdr:sp macro="" textlink="">
      <cdr:nvSpPr>
        <cdr:cNvPr id="11" name="TextBox 1">
          <a:extLst xmlns:a="http://schemas.openxmlformats.org/drawingml/2006/main">
            <a:ext uri="{FF2B5EF4-FFF2-40B4-BE49-F238E27FC236}">
              <a16:creationId xmlns:a16="http://schemas.microsoft.com/office/drawing/2014/main" id="{173870A9-CC9B-44AB-88F9-FFC6C3B5BFA9}"/>
            </a:ext>
          </a:extLst>
        </cdr:cNvPr>
        <cdr:cNvSpPr txBox="1"/>
      </cdr:nvSpPr>
      <cdr:spPr>
        <a:xfrm xmlns:a="http://schemas.openxmlformats.org/drawingml/2006/main">
          <a:off x="1170927" y="1438741"/>
          <a:ext cx="788643" cy="5701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t>Balance </a:t>
          </a:r>
        </a:p>
        <a:p xmlns:a="http://schemas.openxmlformats.org/drawingml/2006/main">
          <a:pPr algn="ctr"/>
          <a:r>
            <a:rPr lang="en-GB" sz="900" b="1"/>
            <a:t>pensional </a:t>
          </a:r>
        </a:p>
        <a:p xmlns:a="http://schemas.openxmlformats.org/drawingml/2006/main">
          <a:pPr algn="ctr"/>
          <a:r>
            <a:rPr lang="en-GB" sz="900" b="1"/>
            <a:t>intertemporal</a:t>
          </a:r>
        </a:p>
      </cdr:txBody>
    </cdr:sp>
  </cdr:relSizeAnchor>
  <cdr:relSizeAnchor xmlns:cdr="http://schemas.openxmlformats.org/drawingml/2006/chartDrawing">
    <cdr:from>
      <cdr:x>0.75073</cdr:x>
      <cdr:y>0.68488</cdr:y>
    </cdr:from>
    <cdr:to>
      <cdr:x>0.77406</cdr:x>
      <cdr:y>0.72825</cdr:y>
    </cdr:to>
    <cdr:cxnSp macro="">
      <cdr:nvCxnSpPr>
        <cdr:cNvPr id="18" name="Straight Connector 17">
          <a:extLst xmlns:a="http://schemas.openxmlformats.org/drawingml/2006/main">
            <a:ext uri="{FF2B5EF4-FFF2-40B4-BE49-F238E27FC236}">
              <a16:creationId xmlns:a16="http://schemas.microsoft.com/office/drawing/2014/main" id="{D90D3E36-0C2A-493B-90E5-81E435956EC9}"/>
            </a:ext>
          </a:extLst>
        </cdr:cNvPr>
        <cdr:cNvCxnSpPr/>
      </cdr:nvCxnSpPr>
      <cdr:spPr>
        <a:xfrm xmlns:a="http://schemas.openxmlformats.org/drawingml/2006/main" flipH="1">
          <a:off x="2974674" y="1696094"/>
          <a:ext cx="92443" cy="107406"/>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0.07359</cdr:x>
      <cdr:y>0.27491</cdr:y>
    </cdr:from>
    <cdr:to>
      <cdr:x>0.13462</cdr:x>
      <cdr:y>0.56301</cdr:y>
    </cdr:to>
    <cdr:cxnSp macro="">
      <cdr:nvCxnSpPr>
        <cdr:cNvPr id="5" name="Straight Connector 2">
          <a:extLst xmlns:a="http://schemas.openxmlformats.org/drawingml/2006/main">
            <a:ext uri="{FF2B5EF4-FFF2-40B4-BE49-F238E27FC236}">
              <a16:creationId xmlns:a16="http://schemas.microsoft.com/office/drawing/2014/main" id="{D90D3E36-0C2A-493B-90E5-81E435956EC9}"/>
            </a:ext>
          </a:extLst>
        </cdr:cNvPr>
        <cdr:cNvCxnSpPr/>
      </cdr:nvCxnSpPr>
      <cdr:spPr>
        <a:xfrm xmlns:a="http://schemas.openxmlformats.org/drawingml/2006/main">
          <a:off x="291593" y="680897"/>
          <a:ext cx="241807" cy="713563"/>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0.39808</cdr:x>
      <cdr:y>0.49532</cdr:y>
    </cdr:from>
    <cdr:to>
      <cdr:x>0.44288</cdr:x>
      <cdr:y>0.56264</cdr:y>
    </cdr:to>
    <cdr:cxnSp macro="">
      <cdr:nvCxnSpPr>
        <cdr:cNvPr id="8" name="Straight Connector 9">
          <a:extLst xmlns:a="http://schemas.openxmlformats.org/drawingml/2006/main">
            <a:ext uri="{FF2B5EF4-FFF2-40B4-BE49-F238E27FC236}">
              <a16:creationId xmlns:a16="http://schemas.microsoft.com/office/drawing/2014/main" id="{F9255A9D-3066-4EE6-8B3C-ABC05BA7411F}"/>
            </a:ext>
          </a:extLst>
        </cdr:cNvPr>
        <cdr:cNvCxnSpPr/>
      </cdr:nvCxnSpPr>
      <cdr:spPr>
        <a:xfrm xmlns:a="http://schemas.openxmlformats.org/drawingml/2006/main">
          <a:off x="1577340" y="1226820"/>
          <a:ext cx="177528" cy="166727"/>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0.75073</cdr:x>
      <cdr:y>0.68488</cdr:y>
    </cdr:from>
    <cdr:to>
      <cdr:x>0.77406</cdr:x>
      <cdr:y>0.72825</cdr:y>
    </cdr:to>
    <cdr:cxnSp macro="">
      <cdr:nvCxnSpPr>
        <cdr:cNvPr id="12" name="Straight Connector 17">
          <a:extLst xmlns:a="http://schemas.openxmlformats.org/drawingml/2006/main">
            <a:ext uri="{FF2B5EF4-FFF2-40B4-BE49-F238E27FC236}">
              <a16:creationId xmlns:a16="http://schemas.microsoft.com/office/drawing/2014/main" id="{D90D3E36-0C2A-493B-90E5-81E435956EC9}"/>
            </a:ext>
          </a:extLst>
        </cdr:cNvPr>
        <cdr:cNvCxnSpPr/>
      </cdr:nvCxnSpPr>
      <cdr:spPr>
        <a:xfrm xmlns:a="http://schemas.openxmlformats.org/drawingml/2006/main" flipH="1">
          <a:off x="2974674" y="1696094"/>
          <a:ext cx="92443" cy="107406"/>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21</xdr:col>
      <xdr:colOff>0</xdr:colOff>
      <xdr:row>6</xdr:row>
      <xdr:rowOff>0</xdr:rowOff>
    </xdr:from>
    <xdr:to>
      <xdr:col>32</xdr:col>
      <xdr:colOff>324411</xdr:colOff>
      <xdr:row>16</xdr:row>
      <xdr:rowOff>99360</xdr:rowOff>
    </xdr:to>
    <xdr:grpSp>
      <xdr:nvGrpSpPr>
        <xdr:cNvPr id="5" name="Group 4">
          <a:extLst>
            <a:ext uri="{FF2B5EF4-FFF2-40B4-BE49-F238E27FC236}">
              <a16:creationId xmlns:a16="http://schemas.microsoft.com/office/drawing/2014/main" id="{9262E5E4-8405-4E90-ABBA-00D357297719}"/>
            </a:ext>
          </a:extLst>
        </xdr:cNvPr>
        <xdr:cNvGrpSpPr/>
      </xdr:nvGrpSpPr>
      <xdr:grpSpPr>
        <a:xfrm>
          <a:off x="11628244" y="1115122"/>
          <a:ext cx="7002752" cy="2688921"/>
          <a:chOff x="11593871" y="1081548"/>
          <a:chExt cx="6993959" cy="2639360"/>
        </a:xfrm>
      </xdr:grpSpPr>
      <xdr:grpSp>
        <xdr:nvGrpSpPr>
          <xdr:cNvPr id="3" name="Group 2">
            <a:extLst>
              <a:ext uri="{FF2B5EF4-FFF2-40B4-BE49-F238E27FC236}">
                <a16:creationId xmlns:a16="http://schemas.microsoft.com/office/drawing/2014/main" id="{88720ABB-4D28-4A1F-980D-E2C7BB90E38A}"/>
              </a:ext>
            </a:extLst>
          </xdr:cNvPr>
          <xdr:cNvGrpSpPr/>
        </xdr:nvGrpSpPr>
        <xdr:grpSpPr>
          <a:xfrm>
            <a:off x="11593871" y="1081548"/>
            <a:ext cx="3503512" cy="2639360"/>
            <a:chOff x="11593871" y="1081548"/>
            <a:chExt cx="3503512" cy="2639360"/>
          </a:xfrm>
        </xdr:grpSpPr>
        <xdr:grpSp>
          <xdr:nvGrpSpPr>
            <xdr:cNvPr id="18" name="Group 17">
              <a:extLst>
                <a:ext uri="{FF2B5EF4-FFF2-40B4-BE49-F238E27FC236}">
                  <a16:creationId xmlns:a16="http://schemas.microsoft.com/office/drawing/2014/main" id="{03F59259-28E8-4FC6-9681-26F11A2DB6B4}"/>
                </a:ext>
              </a:extLst>
            </xdr:cNvPr>
            <xdr:cNvGrpSpPr/>
          </xdr:nvGrpSpPr>
          <xdr:grpSpPr>
            <a:xfrm>
              <a:off x="11593871" y="1081548"/>
              <a:ext cx="3503512" cy="2639360"/>
              <a:chOff x="15227841" y="1104900"/>
              <a:chExt cx="3519899" cy="2671110"/>
            </a:xfrm>
          </xdr:grpSpPr>
          <xdr:grpSp>
            <xdr:nvGrpSpPr>
              <xdr:cNvPr id="19" name="Group 18">
                <a:extLst>
                  <a:ext uri="{FF2B5EF4-FFF2-40B4-BE49-F238E27FC236}">
                    <a16:creationId xmlns:a16="http://schemas.microsoft.com/office/drawing/2014/main" id="{18F7C5EE-180C-42BB-BBF9-7CD00DFC90EB}"/>
                  </a:ext>
                </a:extLst>
              </xdr:cNvPr>
              <xdr:cNvGrpSpPr/>
            </xdr:nvGrpSpPr>
            <xdr:grpSpPr>
              <a:xfrm>
                <a:off x="15227841" y="1104900"/>
                <a:ext cx="3519899" cy="2671110"/>
                <a:chOff x="14615160" y="1645920"/>
                <a:chExt cx="3962400" cy="2476800"/>
              </a:xfrm>
            </xdr:grpSpPr>
            <xdr:graphicFrame macro="">
              <xdr:nvGraphicFramePr>
                <xdr:cNvPr id="22" name="Chart 21">
                  <a:extLst>
                    <a:ext uri="{FF2B5EF4-FFF2-40B4-BE49-F238E27FC236}">
                      <a16:creationId xmlns:a16="http://schemas.microsoft.com/office/drawing/2014/main" id="{9AD8F7BE-6988-43A5-BB5C-FDE4E4D3534E}"/>
                    </a:ext>
                  </a:extLst>
                </xdr:cNvPr>
                <xdr:cNvGraphicFramePr>
                  <a:graphicFrameLocks/>
                </xdr:cNvGraphicFramePr>
              </xdr:nvGraphicFramePr>
              <xdr:xfrm>
                <a:off x="14615160" y="1645920"/>
                <a:ext cx="3962400" cy="24768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23" name="Straight Arrow Connector 22">
                  <a:extLst>
                    <a:ext uri="{FF2B5EF4-FFF2-40B4-BE49-F238E27FC236}">
                      <a16:creationId xmlns:a16="http://schemas.microsoft.com/office/drawing/2014/main" id="{8B972372-08EF-403C-8C32-FC9756FDA615}"/>
                    </a:ext>
                  </a:extLst>
                </xdr:cNvPr>
                <xdr:cNvCxnSpPr/>
              </xdr:nvCxnSpPr>
              <xdr:spPr>
                <a:xfrm>
                  <a:off x="17574872" y="3703259"/>
                  <a:ext cx="0" cy="111483"/>
                </a:xfrm>
                <a:prstGeom prst="straightConnector1">
                  <a:avLst/>
                </a:prstGeom>
                <a:ln w="15875">
                  <a:solidFill>
                    <a:schemeClr val="bg2">
                      <a:lumMod val="50000"/>
                    </a:schemeClr>
                  </a:solidFill>
                  <a:headEnd type="none"/>
                  <a:tailEnd type="stealth"/>
                </a:ln>
              </xdr:spPr>
              <xdr:style>
                <a:lnRef idx="1">
                  <a:schemeClr val="accent1"/>
                </a:lnRef>
                <a:fillRef idx="0">
                  <a:schemeClr val="accent1"/>
                </a:fillRef>
                <a:effectRef idx="0">
                  <a:schemeClr val="accent1"/>
                </a:effectRef>
                <a:fontRef idx="minor">
                  <a:schemeClr val="tx1"/>
                </a:fontRef>
              </xdr:style>
            </xdr:cxnSp>
          </xdr:grpSp>
          <xdr:cxnSp macro="">
            <xdr:nvCxnSpPr>
              <xdr:cNvPr id="20" name="Straight Arrow Connector 19">
                <a:extLst>
                  <a:ext uri="{FF2B5EF4-FFF2-40B4-BE49-F238E27FC236}">
                    <a16:creationId xmlns:a16="http://schemas.microsoft.com/office/drawing/2014/main" id="{D9848535-4FF7-4ABC-8346-2CC5D3BA44CF}"/>
                  </a:ext>
                </a:extLst>
              </xdr:cNvPr>
              <xdr:cNvCxnSpPr/>
            </xdr:nvCxnSpPr>
            <xdr:spPr>
              <a:xfrm>
                <a:off x="17261079" y="1464985"/>
                <a:ext cx="164410" cy="0"/>
              </a:xfrm>
              <a:prstGeom prst="straightConnector1">
                <a:avLst/>
              </a:prstGeom>
              <a:ln>
                <a:solidFill>
                  <a:schemeClr val="tx1">
                    <a:lumMod val="50000"/>
                    <a:lumOff val="50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a:extLst>
                  <a:ext uri="{FF2B5EF4-FFF2-40B4-BE49-F238E27FC236}">
                    <a16:creationId xmlns:a16="http://schemas.microsoft.com/office/drawing/2014/main" id="{B959D925-4C3A-4891-9548-C51DACA9606C}"/>
                  </a:ext>
                </a:extLst>
              </xdr:cNvPr>
              <xdr:cNvCxnSpPr/>
            </xdr:nvCxnSpPr>
            <xdr:spPr>
              <a:xfrm flipV="1">
                <a:off x="17856605" y="2053930"/>
                <a:ext cx="0" cy="278208"/>
              </a:xfrm>
              <a:prstGeom prst="straightConnector1">
                <a:avLst/>
              </a:prstGeom>
              <a:ln w="15875">
                <a:solidFill>
                  <a:schemeClr val="bg2">
                    <a:lumMod val="50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2" name="TextBox 1">
              <a:extLst>
                <a:ext uri="{FF2B5EF4-FFF2-40B4-BE49-F238E27FC236}">
                  <a16:creationId xmlns:a16="http://schemas.microsoft.com/office/drawing/2014/main" id="{6B91588C-3F7C-4463-8D86-11DAE9CF523F}"/>
                </a:ext>
              </a:extLst>
            </xdr:cNvPr>
            <xdr:cNvSpPr txBox="1"/>
          </xdr:nvSpPr>
          <xdr:spPr>
            <a:xfrm>
              <a:off x="13078314" y="1900905"/>
              <a:ext cx="649554" cy="367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900" b="1"/>
                <a:t>Gasto</a:t>
              </a:r>
            </a:p>
            <a:p>
              <a:pPr algn="ctr"/>
              <a:r>
                <a:rPr lang="en-GB" sz="900" b="1"/>
                <a:t>pensional</a:t>
              </a:r>
            </a:p>
          </xdr:txBody>
        </xdr:sp>
        <xdr:sp macro="" textlink="">
          <xdr:nvSpPr>
            <xdr:cNvPr id="15" name="TextBox 14">
              <a:extLst>
                <a:ext uri="{FF2B5EF4-FFF2-40B4-BE49-F238E27FC236}">
                  <a16:creationId xmlns:a16="http://schemas.microsoft.com/office/drawing/2014/main" id="{52B871F6-757D-48AB-B318-88B910406A6B}"/>
                </a:ext>
              </a:extLst>
            </xdr:cNvPr>
            <xdr:cNvSpPr txBox="1"/>
          </xdr:nvSpPr>
          <xdr:spPr>
            <a:xfrm>
              <a:off x="13751708" y="2924073"/>
              <a:ext cx="907814" cy="377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900" b="1"/>
                <a:t>Contribuciones</a:t>
              </a:r>
              <a:br>
                <a:rPr lang="en-GB" sz="900" b="1"/>
              </a:br>
              <a:r>
                <a:rPr lang="en-GB" sz="900" b="1"/>
                <a:t>pensionales</a:t>
              </a:r>
            </a:p>
          </xdr:txBody>
        </xdr:sp>
      </xdr:grpSp>
      <xdr:grpSp>
        <xdr:nvGrpSpPr>
          <xdr:cNvPr id="16" name="Group 15">
            <a:extLst>
              <a:ext uri="{FF2B5EF4-FFF2-40B4-BE49-F238E27FC236}">
                <a16:creationId xmlns:a16="http://schemas.microsoft.com/office/drawing/2014/main" id="{16D2A4BF-F832-4981-ABFD-28904626E705}"/>
              </a:ext>
            </a:extLst>
          </xdr:cNvPr>
          <xdr:cNvGrpSpPr/>
        </xdr:nvGrpSpPr>
        <xdr:grpSpPr>
          <a:xfrm>
            <a:off x="15084318" y="1081548"/>
            <a:ext cx="3503512" cy="2639358"/>
            <a:chOff x="15063202" y="1104898"/>
            <a:chExt cx="3519899" cy="2671108"/>
          </a:xfrm>
        </xdr:grpSpPr>
        <xdr:grpSp>
          <xdr:nvGrpSpPr>
            <xdr:cNvPr id="17" name="Group 16">
              <a:extLst>
                <a:ext uri="{FF2B5EF4-FFF2-40B4-BE49-F238E27FC236}">
                  <a16:creationId xmlns:a16="http://schemas.microsoft.com/office/drawing/2014/main" id="{08057FF0-E89A-4280-AD0B-1C404332FC24}"/>
                </a:ext>
              </a:extLst>
            </xdr:cNvPr>
            <xdr:cNvGrpSpPr/>
          </xdr:nvGrpSpPr>
          <xdr:grpSpPr>
            <a:xfrm>
              <a:off x="15063202" y="1104898"/>
              <a:ext cx="3519899" cy="2671108"/>
              <a:chOff x="14429824" y="1645918"/>
              <a:chExt cx="3962400" cy="2476798"/>
            </a:xfrm>
          </xdr:grpSpPr>
          <xdr:graphicFrame macro="">
            <xdr:nvGraphicFramePr>
              <xdr:cNvPr id="26" name="Chart 25">
                <a:extLst>
                  <a:ext uri="{FF2B5EF4-FFF2-40B4-BE49-F238E27FC236}">
                    <a16:creationId xmlns:a16="http://schemas.microsoft.com/office/drawing/2014/main" id="{D72A291F-9983-4DAE-BD54-855C152CFA73}"/>
                  </a:ext>
                </a:extLst>
              </xdr:cNvPr>
              <xdr:cNvGraphicFramePr>
                <a:graphicFrameLocks/>
              </xdr:cNvGraphicFramePr>
            </xdr:nvGraphicFramePr>
            <xdr:xfrm>
              <a:off x="14429824" y="1645918"/>
              <a:ext cx="3962400" cy="2476798"/>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3" name="Straight Arrow Connector 32">
                <a:extLst>
                  <a:ext uri="{FF2B5EF4-FFF2-40B4-BE49-F238E27FC236}">
                    <a16:creationId xmlns:a16="http://schemas.microsoft.com/office/drawing/2014/main" id="{0807FE8A-0B2E-4018-B512-407D6A9F4B2F}"/>
                  </a:ext>
                </a:extLst>
              </xdr:cNvPr>
              <xdr:cNvCxnSpPr/>
            </xdr:nvCxnSpPr>
            <xdr:spPr>
              <a:xfrm>
                <a:off x="17426599" y="3157356"/>
                <a:ext cx="0" cy="176642"/>
              </a:xfrm>
              <a:prstGeom prst="straightConnector1">
                <a:avLst/>
              </a:prstGeom>
              <a:ln w="15875">
                <a:solidFill>
                  <a:schemeClr val="bg2">
                    <a:lumMod val="50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grpSp>
        <xdr:cxnSp macro="">
          <xdr:nvCxnSpPr>
            <xdr:cNvPr id="24" name="Straight Arrow Connector 23">
              <a:extLst>
                <a:ext uri="{FF2B5EF4-FFF2-40B4-BE49-F238E27FC236}">
                  <a16:creationId xmlns:a16="http://schemas.microsoft.com/office/drawing/2014/main" id="{07590695-511D-4A09-ADE8-BA7611635B9A}"/>
                </a:ext>
              </a:extLst>
            </xdr:cNvPr>
            <xdr:cNvCxnSpPr/>
          </xdr:nvCxnSpPr>
          <xdr:spPr>
            <a:xfrm>
              <a:off x="17104666" y="1464985"/>
              <a:ext cx="164410" cy="0"/>
            </a:xfrm>
            <a:prstGeom prst="straightConnector1">
              <a:avLst/>
            </a:prstGeom>
            <a:ln>
              <a:solidFill>
                <a:schemeClr val="tx1">
                  <a:lumMod val="50000"/>
                  <a:lumOff val="50000"/>
                </a:schemeClr>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24">
              <a:extLst>
                <a:ext uri="{FF2B5EF4-FFF2-40B4-BE49-F238E27FC236}">
                  <a16:creationId xmlns:a16="http://schemas.microsoft.com/office/drawing/2014/main" id="{F39EE72D-C56D-4CB8-A33B-474480473E98}"/>
                </a:ext>
              </a:extLst>
            </xdr:cNvPr>
            <xdr:cNvCxnSpPr/>
          </xdr:nvCxnSpPr>
          <xdr:spPr>
            <a:xfrm flipV="1">
              <a:off x="15625761" y="1946127"/>
              <a:ext cx="0" cy="149373"/>
            </a:xfrm>
            <a:prstGeom prst="straightConnector1">
              <a:avLst/>
            </a:prstGeom>
            <a:ln w="15875">
              <a:solidFill>
                <a:schemeClr val="bg2">
                  <a:lumMod val="50000"/>
                </a:schemeClr>
              </a:solidFill>
              <a:headEnd type="stealth"/>
              <a:tailEnd type="none"/>
            </a:ln>
          </xdr:spPr>
          <xdr:style>
            <a:lnRef idx="1">
              <a:schemeClr val="accent1"/>
            </a:lnRef>
            <a:fillRef idx="0">
              <a:schemeClr val="accent1"/>
            </a:fillRef>
            <a:effectRef idx="0">
              <a:schemeClr val="accent1"/>
            </a:effectRef>
            <a:fontRef idx="minor">
              <a:schemeClr val="tx1"/>
            </a:fontRef>
          </xdr:style>
        </xdr:cxnSp>
      </xdr:grpSp>
      <xdr:grpSp>
        <xdr:nvGrpSpPr>
          <xdr:cNvPr id="4" name="Group 3">
            <a:extLst>
              <a:ext uri="{FF2B5EF4-FFF2-40B4-BE49-F238E27FC236}">
                <a16:creationId xmlns:a16="http://schemas.microsoft.com/office/drawing/2014/main" id="{37E60493-C579-49CB-A0C5-E82237B55468}"/>
              </a:ext>
            </a:extLst>
          </xdr:cNvPr>
          <xdr:cNvGrpSpPr/>
        </xdr:nvGrpSpPr>
        <xdr:grpSpPr>
          <a:xfrm>
            <a:off x="15395673" y="3261032"/>
            <a:ext cx="1462091" cy="398743"/>
            <a:chOff x="15395673" y="3261032"/>
            <a:chExt cx="1462091" cy="398743"/>
          </a:xfrm>
        </xdr:grpSpPr>
        <xdr:sp macro="" textlink="">
          <xdr:nvSpPr>
            <xdr:cNvPr id="27" name="Rectangle 26">
              <a:extLst>
                <a:ext uri="{FF2B5EF4-FFF2-40B4-BE49-F238E27FC236}">
                  <a16:creationId xmlns:a16="http://schemas.microsoft.com/office/drawing/2014/main" id="{ADF6E695-5E8C-4FC4-8730-315D2035102C}"/>
                </a:ext>
              </a:extLst>
            </xdr:cNvPr>
            <xdr:cNvSpPr/>
          </xdr:nvSpPr>
          <xdr:spPr>
            <a:xfrm>
              <a:off x="15395673" y="3341634"/>
              <a:ext cx="144000" cy="72000"/>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8" name="Rectangle 27">
              <a:extLst>
                <a:ext uri="{FF2B5EF4-FFF2-40B4-BE49-F238E27FC236}">
                  <a16:creationId xmlns:a16="http://schemas.microsoft.com/office/drawing/2014/main" id="{62B6AEA7-4767-4548-8873-EC8FF72E8BC7}"/>
                </a:ext>
              </a:extLst>
            </xdr:cNvPr>
            <xdr:cNvSpPr/>
          </xdr:nvSpPr>
          <xdr:spPr>
            <a:xfrm>
              <a:off x="15395673" y="3507172"/>
              <a:ext cx="144000" cy="72000"/>
            </a:xfrm>
            <a:prstGeom prst="rect">
              <a:avLst/>
            </a:prstGeom>
            <a:solidFill>
              <a:srgbClr val="C00000">
                <a:alpha val="50196"/>
              </a:srgb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TextBox 28">
              <a:extLst>
                <a:ext uri="{FF2B5EF4-FFF2-40B4-BE49-F238E27FC236}">
                  <a16:creationId xmlns:a16="http://schemas.microsoft.com/office/drawing/2014/main" id="{E0EF8253-756D-4FBD-811F-D2F787C3332A}"/>
                </a:ext>
              </a:extLst>
            </xdr:cNvPr>
            <xdr:cNvSpPr txBox="1"/>
          </xdr:nvSpPr>
          <xdr:spPr>
            <a:xfrm>
              <a:off x="15477130" y="3261032"/>
              <a:ext cx="138063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900" i="1"/>
                <a:t>Antes de la reforma</a:t>
              </a:r>
            </a:p>
          </xdr:txBody>
        </xdr:sp>
        <xdr:sp macro="" textlink="">
          <xdr:nvSpPr>
            <xdr:cNvPr id="30" name="TextBox 29">
              <a:extLst>
                <a:ext uri="{FF2B5EF4-FFF2-40B4-BE49-F238E27FC236}">
                  <a16:creationId xmlns:a16="http://schemas.microsoft.com/office/drawing/2014/main" id="{4E79AC6D-1E8C-49D6-BB9E-38A7E9CB1449}"/>
                </a:ext>
              </a:extLst>
            </xdr:cNvPr>
            <xdr:cNvSpPr txBox="1"/>
          </xdr:nvSpPr>
          <xdr:spPr>
            <a:xfrm>
              <a:off x="15478444" y="3426570"/>
              <a:ext cx="1308948"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900" i="1"/>
                <a:t>Luego de la reformas</a:t>
              </a:r>
            </a:p>
          </xdr:txBody>
        </xdr:sp>
      </xdr:grpSp>
    </xdr:grpSp>
    <xdr:clientData/>
  </xdr:twoCellAnchor>
</xdr:wsDr>
</file>

<file path=xl/drawings/drawing5.xml><?xml version="1.0" encoding="utf-8"?>
<c:userShapes xmlns:c="http://schemas.openxmlformats.org/drawingml/2006/chart">
  <cdr:relSizeAnchor xmlns:cdr="http://schemas.openxmlformats.org/drawingml/2006/chartDrawing">
    <cdr:from>
      <cdr:x>0.61564</cdr:x>
      <cdr:y>0.70731</cdr:y>
    </cdr:from>
    <cdr:to>
      <cdr:x>0.81564</cdr:x>
      <cdr:y>0.91236</cdr:y>
    </cdr:to>
    <cdr:sp macro="" textlink="">
      <cdr:nvSpPr>
        <cdr:cNvPr id="2" name="TextBox 1">
          <a:extLst xmlns:a="http://schemas.openxmlformats.org/drawingml/2006/main">
            <a:ext uri="{FF2B5EF4-FFF2-40B4-BE49-F238E27FC236}">
              <a16:creationId xmlns:a16="http://schemas.microsoft.com/office/drawing/2014/main" id="{6137A39A-0CFA-4282-9048-84FDE874ED12}"/>
            </a:ext>
          </a:extLst>
        </cdr:cNvPr>
        <cdr:cNvSpPr txBox="1"/>
      </cdr:nvSpPr>
      <cdr:spPr>
        <a:xfrm xmlns:a="http://schemas.openxmlformats.org/drawingml/2006/main">
          <a:off x="2159614" y="1901902"/>
          <a:ext cx="701583" cy="5513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900" b="1"/>
            <a:t>Balance</a:t>
          </a:r>
        </a:p>
        <a:p xmlns:a="http://schemas.openxmlformats.org/drawingml/2006/main">
          <a:pPr algn="ctr"/>
          <a:r>
            <a:rPr lang="en-GB" sz="900" b="1"/>
            <a:t>pensional</a:t>
          </a:r>
        </a:p>
        <a:p xmlns:a="http://schemas.openxmlformats.org/drawingml/2006/main">
          <a:pPr algn="ctr"/>
          <a:r>
            <a:rPr lang="en-GB" sz="900" b="1"/>
            <a:t>proyectado</a:t>
          </a:r>
        </a:p>
      </cdr:txBody>
    </cdr:sp>
  </cdr:relSizeAnchor>
  <cdr:relSizeAnchor xmlns:cdr="http://schemas.openxmlformats.org/drawingml/2006/chartDrawing">
    <cdr:from>
      <cdr:x>0.11188</cdr:x>
      <cdr:y>0.5276</cdr:y>
    </cdr:from>
    <cdr:to>
      <cdr:x>0.26244</cdr:x>
      <cdr:y>0.71653</cdr:y>
    </cdr:to>
    <cdr:sp macro="" textlink="">
      <cdr:nvSpPr>
        <cdr:cNvPr id="7" name="TextBox 1">
          <a:extLst xmlns:a="http://schemas.openxmlformats.org/drawingml/2006/main">
            <a:ext uri="{FF2B5EF4-FFF2-40B4-BE49-F238E27FC236}">
              <a16:creationId xmlns:a16="http://schemas.microsoft.com/office/drawing/2014/main" id="{E9D29424-F99C-481D-B8FA-FCE86F0609A6}"/>
            </a:ext>
          </a:extLst>
        </cdr:cNvPr>
        <cdr:cNvSpPr txBox="1"/>
      </cdr:nvSpPr>
      <cdr:spPr>
        <a:xfrm xmlns:a="http://schemas.openxmlformats.org/drawingml/2006/main">
          <a:off x="392466" y="1418684"/>
          <a:ext cx="528152" cy="5080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t>Balance</a:t>
          </a:r>
          <a:r>
            <a:rPr lang="en-GB" sz="900" b="1" baseline="0"/>
            <a:t> </a:t>
          </a:r>
        </a:p>
        <a:p xmlns:a="http://schemas.openxmlformats.org/drawingml/2006/main">
          <a:pPr algn="ctr"/>
          <a:r>
            <a:rPr lang="en-GB" sz="900" b="1" baseline="0"/>
            <a:t>pensional </a:t>
          </a:r>
        </a:p>
        <a:p xmlns:a="http://schemas.openxmlformats.org/drawingml/2006/main">
          <a:pPr algn="ctr"/>
          <a:r>
            <a:rPr lang="en-GB" sz="900" b="1" baseline="0"/>
            <a:t>corriente</a:t>
          </a:r>
          <a:endParaRPr lang="en-GB" sz="900" b="1"/>
        </a:p>
      </cdr:txBody>
    </cdr:sp>
  </cdr:relSizeAnchor>
  <cdr:relSizeAnchor xmlns:cdr="http://schemas.openxmlformats.org/drawingml/2006/chartDrawing">
    <cdr:from>
      <cdr:x>0.35122</cdr:x>
      <cdr:y>0.56216</cdr:y>
    </cdr:from>
    <cdr:to>
      <cdr:x>0.57727</cdr:x>
      <cdr:y>0.758</cdr:y>
    </cdr:to>
    <cdr:sp macro="" textlink="">
      <cdr:nvSpPr>
        <cdr:cNvPr id="11" name="TextBox 1">
          <a:extLst xmlns:a="http://schemas.openxmlformats.org/drawingml/2006/main">
            <a:ext uri="{FF2B5EF4-FFF2-40B4-BE49-F238E27FC236}">
              <a16:creationId xmlns:a16="http://schemas.microsoft.com/office/drawing/2014/main" id="{173870A9-CC9B-44AB-88F9-FFC6C3B5BFA9}"/>
            </a:ext>
          </a:extLst>
        </cdr:cNvPr>
        <cdr:cNvSpPr txBox="1"/>
      </cdr:nvSpPr>
      <cdr:spPr>
        <a:xfrm xmlns:a="http://schemas.openxmlformats.org/drawingml/2006/main">
          <a:off x="1232043" y="1511610"/>
          <a:ext cx="792976" cy="5265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b="1"/>
            <a:t>Balance</a:t>
          </a:r>
        </a:p>
        <a:p xmlns:a="http://schemas.openxmlformats.org/drawingml/2006/main">
          <a:pPr algn="ctr"/>
          <a:r>
            <a:rPr lang="en-GB" sz="900" b="1"/>
            <a:t>pensional</a:t>
          </a:r>
          <a:endParaRPr lang="en-GB" sz="900" b="1" baseline="0"/>
        </a:p>
        <a:p xmlns:a="http://schemas.openxmlformats.org/drawingml/2006/main">
          <a:pPr algn="ctr"/>
          <a:r>
            <a:rPr lang="en-GB" sz="900" b="1" baseline="0"/>
            <a:t>intertemporal</a:t>
          </a:r>
          <a:endParaRPr lang="en-GB" sz="900" b="1"/>
        </a:p>
      </cdr:txBody>
    </cdr:sp>
  </cdr:relSizeAnchor>
  <cdr:relSizeAnchor xmlns:cdr="http://schemas.openxmlformats.org/drawingml/2006/chartDrawing">
    <cdr:from>
      <cdr:x>0.0702</cdr:x>
      <cdr:y>0.27338</cdr:y>
    </cdr:from>
    <cdr:to>
      <cdr:x>0.1604</cdr:x>
      <cdr:y>0.54293</cdr:y>
    </cdr:to>
    <cdr:cxnSp macro="">
      <cdr:nvCxnSpPr>
        <cdr:cNvPr id="5" name="Straight Connector 2">
          <a:extLst xmlns:a="http://schemas.openxmlformats.org/drawingml/2006/main">
            <a:ext uri="{FF2B5EF4-FFF2-40B4-BE49-F238E27FC236}">
              <a16:creationId xmlns:a16="http://schemas.microsoft.com/office/drawing/2014/main" id="{D90D3E36-0C2A-493B-90E5-81E435956EC9}"/>
            </a:ext>
          </a:extLst>
        </cdr:cNvPr>
        <cdr:cNvCxnSpPr/>
      </cdr:nvCxnSpPr>
      <cdr:spPr>
        <a:xfrm xmlns:a="http://schemas.openxmlformats.org/drawingml/2006/main">
          <a:off x="247110" y="730237"/>
          <a:ext cx="317499" cy="720000"/>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0.41973</cdr:x>
      <cdr:y>0.51672</cdr:y>
    </cdr:from>
    <cdr:to>
      <cdr:x>0.46453</cdr:x>
      <cdr:y>0.58404</cdr:y>
    </cdr:to>
    <cdr:cxnSp macro="">
      <cdr:nvCxnSpPr>
        <cdr:cNvPr id="8" name="Straight Connector 9">
          <a:extLst xmlns:a="http://schemas.openxmlformats.org/drawingml/2006/main">
            <a:ext uri="{FF2B5EF4-FFF2-40B4-BE49-F238E27FC236}">
              <a16:creationId xmlns:a16="http://schemas.microsoft.com/office/drawing/2014/main" id="{F9255A9D-3066-4EE6-8B3C-ABC05BA7411F}"/>
            </a:ext>
          </a:extLst>
        </cdr:cNvPr>
        <cdr:cNvCxnSpPr/>
      </cdr:nvCxnSpPr>
      <cdr:spPr>
        <a:xfrm xmlns:a="http://schemas.openxmlformats.org/drawingml/2006/main">
          <a:off x="1477401" y="1380204"/>
          <a:ext cx="157692" cy="179819"/>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0.72728</cdr:x>
      <cdr:y>0.69201</cdr:y>
    </cdr:from>
    <cdr:to>
      <cdr:x>0.75061</cdr:x>
      <cdr:y>0.73538</cdr:y>
    </cdr:to>
    <cdr:cxnSp macro="">
      <cdr:nvCxnSpPr>
        <cdr:cNvPr id="12" name="Straight Connector 17">
          <a:extLst xmlns:a="http://schemas.openxmlformats.org/drawingml/2006/main">
            <a:ext uri="{FF2B5EF4-FFF2-40B4-BE49-F238E27FC236}">
              <a16:creationId xmlns:a16="http://schemas.microsoft.com/office/drawing/2014/main" id="{D90D3E36-0C2A-493B-90E5-81E435956EC9}"/>
            </a:ext>
          </a:extLst>
        </cdr:cNvPr>
        <cdr:cNvCxnSpPr/>
      </cdr:nvCxnSpPr>
      <cdr:spPr>
        <a:xfrm xmlns:a="http://schemas.openxmlformats.org/drawingml/2006/main" flipH="1">
          <a:off x="2559944" y="1848440"/>
          <a:ext cx="82119" cy="115846"/>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14</xdr:col>
      <xdr:colOff>0</xdr:colOff>
      <xdr:row>34</xdr:row>
      <xdr:rowOff>0</xdr:rowOff>
    </xdr:from>
    <xdr:to>
      <xdr:col>23</xdr:col>
      <xdr:colOff>106680</xdr:colOff>
      <xdr:row>54</xdr:row>
      <xdr:rowOff>99060</xdr:rowOff>
    </xdr:to>
    <xdr:grpSp>
      <xdr:nvGrpSpPr>
        <xdr:cNvPr id="13" name="Group 12">
          <a:extLst>
            <a:ext uri="{FF2B5EF4-FFF2-40B4-BE49-F238E27FC236}">
              <a16:creationId xmlns:a16="http://schemas.microsoft.com/office/drawing/2014/main" id="{6423BDC7-E71D-402F-9F2B-177088A96077}"/>
            </a:ext>
          </a:extLst>
        </xdr:cNvPr>
        <xdr:cNvGrpSpPr/>
      </xdr:nvGrpSpPr>
      <xdr:grpSpPr>
        <a:xfrm>
          <a:off x="8557846" y="6263473"/>
          <a:ext cx="5608153" cy="3783455"/>
          <a:chOff x="8576235" y="6096000"/>
          <a:chExt cx="5619974" cy="3684942"/>
        </a:xfrm>
      </xdr:grpSpPr>
      <xdr:sp macro="" textlink="">
        <xdr:nvSpPr>
          <xdr:cNvPr id="19" name="Oval 18">
            <a:extLst>
              <a:ext uri="{FF2B5EF4-FFF2-40B4-BE49-F238E27FC236}">
                <a16:creationId xmlns:a16="http://schemas.microsoft.com/office/drawing/2014/main" id="{0C6C1E7D-8B38-4C06-B656-1F22937AC35F}"/>
              </a:ext>
            </a:extLst>
          </xdr:cNvPr>
          <xdr:cNvSpPr/>
        </xdr:nvSpPr>
        <xdr:spPr>
          <a:xfrm>
            <a:off x="13291073" y="9325596"/>
            <a:ext cx="76200" cy="76200"/>
          </a:xfrm>
          <a:prstGeom prst="ellipse">
            <a:avLst/>
          </a:prstGeom>
          <a:solidFill>
            <a:srgbClr val="FFFF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9" name="Group 8">
            <a:extLst>
              <a:ext uri="{FF2B5EF4-FFF2-40B4-BE49-F238E27FC236}">
                <a16:creationId xmlns:a16="http://schemas.microsoft.com/office/drawing/2014/main" id="{F8409D54-7440-4212-95A1-7224C4AB21C0}"/>
              </a:ext>
            </a:extLst>
          </xdr:cNvPr>
          <xdr:cNvGrpSpPr/>
        </xdr:nvGrpSpPr>
        <xdr:grpSpPr>
          <a:xfrm>
            <a:off x="8576235" y="6096000"/>
            <a:ext cx="5619974" cy="3684942"/>
            <a:chOff x="8576235" y="6096000"/>
            <a:chExt cx="5619974" cy="3684942"/>
          </a:xfrm>
        </xdr:grpSpPr>
        <xdr:sp macro="" textlink="">
          <xdr:nvSpPr>
            <xdr:cNvPr id="22" name="TextBox 21">
              <a:extLst>
                <a:ext uri="{FF2B5EF4-FFF2-40B4-BE49-F238E27FC236}">
                  <a16:creationId xmlns:a16="http://schemas.microsoft.com/office/drawing/2014/main" id="{AD55E7F7-674C-4CDF-8858-1E2C942972B9}"/>
                </a:ext>
              </a:extLst>
            </xdr:cNvPr>
            <xdr:cNvSpPr txBox="1"/>
          </xdr:nvSpPr>
          <xdr:spPr>
            <a:xfrm>
              <a:off x="10266232" y="9025666"/>
              <a:ext cx="1213679" cy="22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GB" sz="900">
                  <a:solidFill>
                    <a:schemeClr val="tx1">
                      <a:lumMod val="65000"/>
                      <a:lumOff val="35000"/>
                    </a:schemeClr>
                  </a:solidFill>
                </a:rPr>
                <a:t>Balance fiscal</a:t>
              </a:r>
            </a:p>
          </xdr:txBody>
        </xdr:sp>
        <xdr:cxnSp macro="">
          <xdr:nvCxnSpPr>
            <xdr:cNvPr id="24" name="Straight Connector 23">
              <a:extLst>
                <a:ext uri="{FF2B5EF4-FFF2-40B4-BE49-F238E27FC236}">
                  <a16:creationId xmlns:a16="http://schemas.microsoft.com/office/drawing/2014/main" id="{F7893E7E-EEE0-4C65-9F64-FEF03BE6555A}"/>
                </a:ext>
              </a:extLst>
            </xdr:cNvPr>
            <xdr:cNvCxnSpPr>
              <a:endCxn id="22" idx="1"/>
            </xdr:cNvCxnSpPr>
          </xdr:nvCxnSpPr>
          <xdr:spPr>
            <a:xfrm>
              <a:off x="9991912" y="9139966"/>
              <a:ext cx="274320" cy="2303"/>
            </a:xfrm>
            <a:prstGeom prst="line">
              <a:avLst/>
            </a:prstGeom>
            <a:ln w="38100" cap="rnd">
              <a:gradFill flip="none" rotWithShape="1">
                <a:gsLst>
                  <a:gs pos="0">
                    <a:schemeClr val="accent1">
                      <a:lumMod val="5000"/>
                      <a:lumOff val="95000"/>
                    </a:schemeClr>
                  </a:gs>
                  <a:gs pos="57000">
                    <a:schemeClr val="accent5">
                      <a:lumMod val="75000"/>
                    </a:schemeClr>
                  </a:gs>
                  <a:gs pos="100000">
                    <a:schemeClr val="accent5">
                      <a:lumMod val="50000"/>
                    </a:schemeClr>
                  </a:gs>
                </a:gsLst>
                <a:lin ang="10800000" scaled="1"/>
                <a:tileRect/>
              </a:gradFill>
            </a:ln>
          </xdr:spPr>
          <xdr:style>
            <a:lnRef idx="1">
              <a:schemeClr val="accent1"/>
            </a:lnRef>
            <a:fillRef idx="0">
              <a:schemeClr val="accent1"/>
            </a:fillRef>
            <a:effectRef idx="0">
              <a:schemeClr val="accent1"/>
            </a:effectRef>
            <a:fontRef idx="minor">
              <a:schemeClr val="tx1"/>
            </a:fontRef>
          </xdr:style>
        </xdr:cxnSp>
        <xdr:grpSp>
          <xdr:nvGrpSpPr>
            <xdr:cNvPr id="3" name="Group 2">
              <a:extLst>
                <a:ext uri="{FF2B5EF4-FFF2-40B4-BE49-F238E27FC236}">
                  <a16:creationId xmlns:a16="http://schemas.microsoft.com/office/drawing/2014/main" id="{F92A5B52-A455-4E20-BB8B-B01B2E7C0387}"/>
                </a:ext>
              </a:extLst>
            </xdr:cNvPr>
            <xdr:cNvGrpSpPr/>
          </xdr:nvGrpSpPr>
          <xdr:grpSpPr>
            <a:xfrm>
              <a:off x="8576235" y="6096000"/>
              <a:ext cx="5619974" cy="3684942"/>
              <a:chOff x="8576235" y="6096000"/>
              <a:chExt cx="5619974" cy="3684942"/>
            </a:xfrm>
          </xdr:grpSpPr>
          <xdr:grpSp>
            <xdr:nvGrpSpPr>
              <xdr:cNvPr id="20" name="Group 19">
                <a:extLst>
                  <a:ext uri="{FF2B5EF4-FFF2-40B4-BE49-F238E27FC236}">
                    <a16:creationId xmlns:a16="http://schemas.microsoft.com/office/drawing/2014/main" id="{05CA30A6-4DB8-4CF5-AB4B-992AAA60176A}"/>
                  </a:ext>
                </a:extLst>
              </xdr:cNvPr>
              <xdr:cNvGrpSpPr/>
            </xdr:nvGrpSpPr>
            <xdr:grpSpPr>
              <a:xfrm>
                <a:off x="11799193" y="9235447"/>
                <a:ext cx="1435634" cy="412933"/>
                <a:chOff x="11612880" y="6172200"/>
                <a:chExt cx="1429666" cy="420175"/>
              </a:xfrm>
            </xdr:grpSpPr>
            <xdr:sp macro="" textlink="">
              <xdr:nvSpPr>
                <xdr:cNvPr id="10" name="Rectangle 9">
                  <a:extLst>
                    <a:ext uri="{FF2B5EF4-FFF2-40B4-BE49-F238E27FC236}">
                      <a16:creationId xmlns:a16="http://schemas.microsoft.com/office/drawing/2014/main" id="{4E340E6B-FAEB-4A62-94D7-066E8217F7EF}"/>
                    </a:ext>
                  </a:extLst>
                </xdr:cNvPr>
                <xdr:cNvSpPr/>
              </xdr:nvSpPr>
              <xdr:spPr>
                <a:xfrm>
                  <a:off x="11612880" y="6441202"/>
                  <a:ext cx="180000" cy="72000"/>
                </a:xfrm>
                <a:prstGeom prst="rect">
                  <a:avLst/>
                </a:prstGeom>
                <a:solidFill>
                  <a:srgbClr val="FFC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11" name="Rectangle 10">
                  <a:extLst>
                    <a:ext uri="{FF2B5EF4-FFF2-40B4-BE49-F238E27FC236}">
                      <a16:creationId xmlns:a16="http://schemas.microsoft.com/office/drawing/2014/main" id="{6D11C572-9FA9-472D-BCFA-42AE2CD33938}"/>
                    </a:ext>
                  </a:extLst>
                </xdr:cNvPr>
                <xdr:cNvSpPr/>
              </xdr:nvSpPr>
              <xdr:spPr>
                <a:xfrm>
                  <a:off x="11612880" y="6256020"/>
                  <a:ext cx="180000" cy="75600"/>
                </a:xfrm>
                <a:prstGeom prst="rect">
                  <a:avLst/>
                </a:prstGeom>
                <a:solidFill>
                  <a:srgbClr val="00B05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12" name="TextBox 11">
                  <a:extLst>
                    <a:ext uri="{FF2B5EF4-FFF2-40B4-BE49-F238E27FC236}">
                      <a16:creationId xmlns:a16="http://schemas.microsoft.com/office/drawing/2014/main" id="{164934D3-8FA1-4F76-AECF-3E3991E2D05D}"/>
                    </a:ext>
                  </a:extLst>
                </xdr:cNvPr>
                <xdr:cNvSpPr txBox="1"/>
              </xdr:nvSpPr>
              <xdr:spPr>
                <a:xfrm>
                  <a:off x="11765283" y="6172200"/>
                  <a:ext cx="1277263" cy="237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Sobre umbral de déficit</a:t>
                  </a:r>
                </a:p>
              </xdr:txBody>
            </xdr:sp>
            <xdr:sp macro="" textlink="">
              <xdr:nvSpPr>
                <xdr:cNvPr id="14" name="TextBox 13">
                  <a:extLst>
                    <a:ext uri="{FF2B5EF4-FFF2-40B4-BE49-F238E27FC236}">
                      <a16:creationId xmlns:a16="http://schemas.microsoft.com/office/drawing/2014/main" id="{045A59CE-A123-47D0-81D3-C20951626CDA}"/>
                    </a:ext>
                  </a:extLst>
                </xdr:cNvPr>
                <xdr:cNvSpPr txBox="1"/>
              </xdr:nvSpPr>
              <xdr:spPr>
                <a:xfrm>
                  <a:off x="11765280" y="6355080"/>
                  <a:ext cx="1211813" cy="237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Bajo umbral de déficit</a:t>
                  </a:r>
                </a:p>
              </xdr:txBody>
            </xdr:sp>
          </xdr:grpSp>
          <xdr:grpSp>
            <xdr:nvGrpSpPr>
              <xdr:cNvPr id="2" name="Group 1">
                <a:extLst>
                  <a:ext uri="{FF2B5EF4-FFF2-40B4-BE49-F238E27FC236}">
                    <a16:creationId xmlns:a16="http://schemas.microsoft.com/office/drawing/2014/main" id="{B33093E9-207B-4B31-AFCA-15BD32CAD2A7}"/>
                  </a:ext>
                </a:extLst>
              </xdr:cNvPr>
              <xdr:cNvGrpSpPr/>
            </xdr:nvGrpSpPr>
            <xdr:grpSpPr>
              <a:xfrm>
                <a:off x="8576235" y="6096000"/>
                <a:ext cx="5619974" cy="3684942"/>
                <a:chOff x="8576235" y="6096000"/>
                <a:chExt cx="5619974" cy="3684942"/>
              </a:xfrm>
            </xdr:grpSpPr>
            <xdr:sp macro="" textlink="">
              <xdr:nvSpPr>
                <xdr:cNvPr id="7" name="Rectangle 6">
                  <a:extLst>
                    <a:ext uri="{FF2B5EF4-FFF2-40B4-BE49-F238E27FC236}">
                      <a16:creationId xmlns:a16="http://schemas.microsoft.com/office/drawing/2014/main" id="{E49488BC-5DCB-46EC-9E3F-E618581F9E85}"/>
                    </a:ext>
                  </a:extLst>
                </xdr:cNvPr>
                <xdr:cNvSpPr/>
              </xdr:nvSpPr>
              <xdr:spPr>
                <a:xfrm>
                  <a:off x="9188824" y="6187441"/>
                  <a:ext cx="4931185" cy="1159585"/>
                </a:xfrm>
                <a:prstGeom prst="rect">
                  <a:avLst/>
                </a:prstGeom>
                <a:solidFill>
                  <a:srgbClr val="00B050">
                    <a:alpha val="6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8" name="Rectangle 7">
                  <a:extLst>
                    <a:ext uri="{FF2B5EF4-FFF2-40B4-BE49-F238E27FC236}">
                      <a16:creationId xmlns:a16="http://schemas.microsoft.com/office/drawing/2014/main" id="{7584BA14-660A-4A00-9D39-76815A76A8B6}"/>
                    </a:ext>
                  </a:extLst>
                </xdr:cNvPr>
                <xdr:cNvSpPr/>
              </xdr:nvSpPr>
              <xdr:spPr>
                <a:xfrm>
                  <a:off x="9188797" y="7347025"/>
                  <a:ext cx="4931213" cy="1499347"/>
                </a:xfrm>
                <a:prstGeom prst="rect">
                  <a:avLst/>
                </a:prstGeom>
                <a:solidFill>
                  <a:srgbClr val="FFC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graphicFrame macro="">
              <xdr:nvGraphicFramePr>
                <xdr:cNvPr id="16" name="Chart 15">
                  <a:extLst>
                    <a:ext uri="{FF2B5EF4-FFF2-40B4-BE49-F238E27FC236}">
                      <a16:creationId xmlns:a16="http://schemas.microsoft.com/office/drawing/2014/main" id="{550DF4A8-B169-4A1B-A165-EDC14226103E}"/>
                    </a:ext>
                  </a:extLst>
                </xdr:cNvPr>
                <xdr:cNvGraphicFramePr>
                  <a:graphicFrameLocks/>
                </xdr:cNvGraphicFramePr>
              </xdr:nvGraphicFramePr>
              <xdr:xfrm>
                <a:off x="8576235" y="6096000"/>
                <a:ext cx="5619974" cy="3684942"/>
              </xdr:xfrm>
              <a:graphic>
                <a:graphicData uri="http://schemas.openxmlformats.org/drawingml/2006/chart">
                  <c:chart xmlns:c="http://schemas.openxmlformats.org/drawingml/2006/chart" xmlns:r="http://schemas.openxmlformats.org/officeDocument/2006/relationships" r:id="rId1"/>
                </a:graphicData>
              </a:graphic>
            </xdr:graphicFrame>
          </xdr:grpSp>
          <xdr:sp macro="" textlink="">
            <xdr:nvSpPr>
              <xdr:cNvPr id="18" name="TextBox 17">
                <a:extLst>
                  <a:ext uri="{FF2B5EF4-FFF2-40B4-BE49-F238E27FC236}">
                    <a16:creationId xmlns:a16="http://schemas.microsoft.com/office/drawing/2014/main" id="{07EFF701-C7D0-47D7-872E-BA1864AF9008}"/>
                  </a:ext>
                </a:extLst>
              </xdr:cNvPr>
              <xdr:cNvSpPr txBox="1"/>
            </xdr:nvSpPr>
            <xdr:spPr>
              <a:xfrm>
                <a:off x="13306313" y="9243060"/>
                <a:ext cx="64774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Reversión</a:t>
                </a:r>
              </a:p>
            </xdr:txBody>
          </xdr:sp>
          <xdr:sp macro="" textlink="">
            <xdr:nvSpPr>
              <xdr:cNvPr id="27" name="TextBox 26">
                <a:extLst>
                  <a:ext uri="{FF2B5EF4-FFF2-40B4-BE49-F238E27FC236}">
                    <a16:creationId xmlns:a16="http://schemas.microsoft.com/office/drawing/2014/main" id="{EB0F12F4-196F-4236-93CE-CD33BDCD8D8F}"/>
                  </a:ext>
                </a:extLst>
              </xdr:cNvPr>
              <xdr:cNvSpPr txBox="1"/>
            </xdr:nvSpPr>
            <xdr:spPr>
              <a:xfrm>
                <a:off x="12164956" y="9040906"/>
                <a:ext cx="1213680" cy="229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GB" sz="900">
                    <a:solidFill>
                      <a:schemeClr val="tx1">
                        <a:lumMod val="65000"/>
                        <a:lumOff val="35000"/>
                      </a:schemeClr>
                    </a:solidFill>
                  </a:rPr>
                  <a:t>Criterios de déficit</a:t>
                </a:r>
              </a:p>
            </xdr:txBody>
          </xdr:sp>
          <xdr:sp macro="" textlink="">
            <xdr:nvSpPr>
              <xdr:cNvPr id="29" name="Rectangle 28">
                <a:extLst>
                  <a:ext uri="{FF2B5EF4-FFF2-40B4-BE49-F238E27FC236}">
                    <a16:creationId xmlns:a16="http://schemas.microsoft.com/office/drawing/2014/main" id="{C1C7DC43-DAA2-4CA1-BE58-E4B68B6EC79A}"/>
                  </a:ext>
                </a:extLst>
              </xdr:cNvPr>
              <xdr:cNvSpPr/>
            </xdr:nvSpPr>
            <xdr:spPr>
              <a:xfrm>
                <a:off x="11982076" y="9124726"/>
                <a:ext cx="180000" cy="68414"/>
              </a:xfrm>
              <a:prstGeom prst="rect">
                <a:avLst/>
              </a:prstGeom>
              <a:gradFill flip="none" rotWithShape="1">
                <a:gsLst>
                  <a:gs pos="12000">
                    <a:srgbClr val="00B050">
                      <a:alpha val="55000"/>
                    </a:srgbClr>
                  </a:gs>
                  <a:gs pos="100000">
                    <a:srgbClr val="FFC000"/>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grpSp>
      </xdr:grpSp>
    </xdr:grpSp>
    <xdr:clientData/>
  </xdr:twoCellAnchor>
  <xdr:twoCellAnchor>
    <xdr:from>
      <xdr:col>3</xdr:col>
      <xdr:colOff>114300</xdr:colOff>
      <xdr:row>34</xdr:row>
      <xdr:rowOff>91441</xdr:rowOff>
    </xdr:from>
    <xdr:to>
      <xdr:col>11</xdr:col>
      <xdr:colOff>30480</xdr:colOff>
      <xdr:row>40</xdr:row>
      <xdr:rowOff>175261</xdr:rowOff>
    </xdr:to>
    <xdr:sp macro="" textlink="">
      <xdr:nvSpPr>
        <xdr:cNvPr id="5" name="Rectangle 4">
          <a:extLst>
            <a:ext uri="{FF2B5EF4-FFF2-40B4-BE49-F238E27FC236}">
              <a16:creationId xmlns:a16="http://schemas.microsoft.com/office/drawing/2014/main" id="{742F38E1-EC4D-4B8B-8C83-E0D9B9F4AFF9}"/>
            </a:ext>
          </a:extLst>
        </xdr:cNvPr>
        <xdr:cNvSpPr/>
      </xdr:nvSpPr>
      <xdr:spPr>
        <a:xfrm>
          <a:off x="1943100" y="3200401"/>
          <a:ext cx="4792980" cy="1181100"/>
        </a:xfrm>
        <a:prstGeom prst="rect">
          <a:avLst/>
        </a:prstGeom>
        <a:solidFill>
          <a:srgbClr val="00B05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3</xdr:col>
      <xdr:colOff>114300</xdr:colOff>
      <xdr:row>40</xdr:row>
      <xdr:rowOff>175260</xdr:rowOff>
    </xdr:from>
    <xdr:to>
      <xdr:col>11</xdr:col>
      <xdr:colOff>30480</xdr:colOff>
      <xdr:row>49</xdr:row>
      <xdr:rowOff>60960</xdr:rowOff>
    </xdr:to>
    <xdr:sp macro="" textlink="">
      <xdr:nvSpPr>
        <xdr:cNvPr id="6" name="Rectangle 5">
          <a:extLst>
            <a:ext uri="{FF2B5EF4-FFF2-40B4-BE49-F238E27FC236}">
              <a16:creationId xmlns:a16="http://schemas.microsoft.com/office/drawing/2014/main" id="{48F9B51A-668F-4624-A56E-16B37873E8D7}"/>
            </a:ext>
          </a:extLst>
        </xdr:cNvPr>
        <xdr:cNvSpPr/>
      </xdr:nvSpPr>
      <xdr:spPr>
        <a:xfrm>
          <a:off x="1943100" y="4381500"/>
          <a:ext cx="4792980" cy="1531620"/>
        </a:xfrm>
        <a:prstGeom prst="rect">
          <a:avLst/>
        </a:prstGeom>
        <a:solidFill>
          <a:srgbClr val="FF0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2</xdr:col>
      <xdr:colOff>0</xdr:colOff>
      <xdr:row>34</xdr:row>
      <xdr:rowOff>0</xdr:rowOff>
    </xdr:from>
    <xdr:to>
      <xdr:col>11</xdr:col>
      <xdr:colOff>106680</xdr:colOff>
      <xdr:row>53</xdr:row>
      <xdr:rowOff>76200</xdr:rowOff>
    </xdr:to>
    <xdr:graphicFrame macro="">
      <xdr:nvGraphicFramePr>
        <xdr:cNvPr id="4" name="Chart 3">
          <a:extLst>
            <a:ext uri="{FF2B5EF4-FFF2-40B4-BE49-F238E27FC236}">
              <a16:creationId xmlns:a16="http://schemas.microsoft.com/office/drawing/2014/main" id="{AF50934F-B4AF-4EE8-BD6F-365BBDB73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114300</xdr:colOff>
      <xdr:row>34</xdr:row>
      <xdr:rowOff>91441</xdr:rowOff>
    </xdr:from>
    <xdr:to>
      <xdr:col>33</xdr:col>
      <xdr:colOff>30480</xdr:colOff>
      <xdr:row>40</xdr:row>
      <xdr:rowOff>175261</xdr:rowOff>
    </xdr:to>
    <xdr:sp macro="" textlink="">
      <xdr:nvSpPr>
        <xdr:cNvPr id="33" name="Rectangle 32">
          <a:extLst>
            <a:ext uri="{FF2B5EF4-FFF2-40B4-BE49-F238E27FC236}">
              <a16:creationId xmlns:a16="http://schemas.microsoft.com/office/drawing/2014/main" id="{85E667BA-215A-4D70-8265-EC81E5AE235F}"/>
            </a:ext>
          </a:extLst>
        </xdr:cNvPr>
        <xdr:cNvSpPr/>
      </xdr:nvSpPr>
      <xdr:spPr>
        <a:xfrm>
          <a:off x="9290497" y="6112314"/>
          <a:ext cx="4810152" cy="1178524"/>
        </a:xfrm>
        <a:prstGeom prst="rect">
          <a:avLst/>
        </a:prstGeom>
        <a:solidFill>
          <a:srgbClr val="00B050">
            <a:alpha val="6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25</xdr:col>
      <xdr:colOff>114300</xdr:colOff>
      <xdr:row>40</xdr:row>
      <xdr:rowOff>175260</xdr:rowOff>
    </xdr:from>
    <xdr:to>
      <xdr:col>33</xdr:col>
      <xdr:colOff>30480</xdr:colOff>
      <xdr:row>49</xdr:row>
      <xdr:rowOff>60960</xdr:rowOff>
    </xdr:to>
    <xdr:sp macro="" textlink="">
      <xdr:nvSpPr>
        <xdr:cNvPr id="34" name="Rectangle 33">
          <a:extLst>
            <a:ext uri="{FF2B5EF4-FFF2-40B4-BE49-F238E27FC236}">
              <a16:creationId xmlns:a16="http://schemas.microsoft.com/office/drawing/2014/main" id="{DF7B93B9-523D-4296-AD2E-4CEDABC5D29D}"/>
            </a:ext>
          </a:extLst>
        </xdr:cNvPr>
        <xdr:cNvSpPr/>
      </xdr:nvSpPr>
      <xdr:spPr>
        <a:xfrm>
          <a:off x="9290497" y="7290837"/>
          <a:ext cx="4810152" cy="1527757"/>
        </a:xfrm>
        <a:prstGeom prst="rect">
          <a:avLst/>
        </a:prstGeom>
        <a:solidFill>
          <a:srgbClr val="FFC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29</xdr:col>
      <xdr:colOff>160020</xdr:colOff>
      <xdr:row>51</xdr:row>
      <xdr:rowOff>91440</xdr:rowOff>
    </xdr:from>
    <xdr:to>
      <xdr:col>31</xdr:col>
      <xdr:colOff>372545</xdr:colOff>
      <xdr:row>53</xdr:row>
      <xdr:rowOff>141765</xdr:rowOff>
    </xdr:to>
    <xdr:grpSp>
      <xdr:nvGrpSpPr>
        <xdr:cNvPr id="35" name="Group 34">
          <a:extLst>
            <a:ext uri="{FF2B5EF4-FFF2-40B4-BE49-F238E27FC236}">
              <a16:creationId xmlns:a16="http://schemas.microsoft.com/office/drawing/2014/main" id="{956B126E-F11E-41D2-8E0F-3A6E90391B6A}"/>
            </a:ext>
          </a:extLst>
        </xdr:cNvPr>
        <xdr:cNvGrpSpPr/>
      </xdr:nvGrpSpPr>
      <xdr:grpSpPr>
        <a:xfrm>
          <a:off x="17886987" y="9486649"/>
          <a:ext cx="1435074" cy="418764"/>
          <a:chOff x="11612880" y="6172200"/>
          <a:chExt cx="1431725" cy="416085"/>
        </a:xfrm>
      </xdr:grpSpPr>
      <xdr:sp macro="" textlink="">
        <xdr:nvSpPr>
          <xdr:cNvPr id="36" name="Rectangle 35">
            <a:extLst>
              <a:ext uri="{FF2B5EF4-FFF2-40B4-BE49-F238E27FC236}">
                <a16:creationId xmlns:a16="http://schemas.microsoft.com/office/drawing/2014/main" id="{4ED3E88E-AC4E-4205-AD8A-877767F3854E}"/>
              </a:ext>
            </a:extLst>
          </xdr:cNvPr>
          <xdr:cNvSpPr/>
        </xdr:nvSpPr>
        <xdr:spPr>
          <a:xfrm>
            <a:off x="11612880" y="6441202"/>
            <a:ext cx="180000" cy="72000"/>
          </a:xfrm>
          <a:prstGeom prst="rect">
            <a:avLst/>
          </a:prstGeom>
          <a:solidFill>
            <a:srgbClr val="FFC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37" name="Rectangle 36">
            <a:extLst>
              <a:ext uri="{FF2B5EF4-FFF2-40B4-BE49-F238E27FC236}">
                <a16:creationId xmlns:a16="http://schemas.microsoft.com/office/drawing/2014/main" id="{47F52B21-1BC3-4131-A6F0-F10542201601}"/>
              </a:ext>
            </a:extLst>
          </xdr:cNvPr>
          <xdr:cNvSpPr/>
        </xdr:nvSpPr>
        <xdr:spPr>
          <a:xfrm>
            <a:off x="11612880" y="6256020"/>
            <a:ext cx="180000" cy="75600"/>
          </a:xfrm>
          <a:prstGeom prst="rect">
            <a:avLst/>
          </a:prstGeom>
          <a:solidFill>
            <a:srgbClr val="00B05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38" name="TextBox 37">
            <a:extLst>
              <a:ext uri="{FF2B5EF4-FFF2-40B4-BE49-F238E27FC236}">
                <a16:creationId xmlns:a16="http://schemas.microsoft.com/office/drawing/2014/main" id="{63DD1BC3-702E-462C-AF49-1ABB1432FF27}"/>
              </a:ext>
            </a:extLst>
          </xdr:cNvPr>
          <xdr:cNvSpPr txBox="1"/>
        </xdr:nvSpPr>
        <xdr:spPr>
          <a:xfrm>
            <a:off x="11765280" y="6172200"/>
            <a:ext cx="127932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Above deficit threshold</a:t>
            </a:r>
          </a:p>
        </xdr:txBody>
      </xdr:sp>
      <xdr:sp macro="" textlink="">
        <xdr:nvSpPr>
          <xdr:cNvPr id="39" name="TextBox 38">
            <a:extLst>
              <a:ext uri="{FF2B5EF4-FFF2-40B4-BE49-F238E27FC236}">
                <a16:creationId xmlns:a16="http://schemas.microsoft.com/office/drawing/2014/main" id="{B30D35BD-FE89-4F16-88DF-D29BC14D5F75}"/>
              </a:ext>
            </a:extLst>
          </xdr:cNvPr>
          <xdr:cNvSpPr txBox="1"/>
        </xdr:nvSpPr>
        <xdr:spPr>
          <a:xfrm>
            <a:off x="11765280" y="6355080"/>
            <a:ext cx="127150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Below deficit threshold</a:t>
            </a:r>
          </a:p>
        </xdr:txBody>
      </xdr:sp>
    </xdr:grpSp>
    <xdr:clientData/>
  </xdr:twoCellAnchor>
  <xdr:twoCellAnchor>
    <xdr:from>
      <xdr:col>24</xdr:col>
      <xdr:colOff>0</xdr:colOff>
      <xdr:row>34</xdr:row>
      <xdr:rowOff>0</xdr:rowOff>
    </xdr:from>
    <xdr:to>
      <xdr:col>33</xdr:col>
      <xdr:colOff>106680</xdr:colOff>
      <xdr:row>54</xdr:row>
      <xdr:rowOff>99060</xdr:rowOff>
    </xdr:to>
    <xdr:graphicFrame macro="">
      <xdr:nvGraphicFramePr>
        <xdr:cNvPr id="40" name="Chart 39">
          <a:extLst>
            <a:ext uri="{FF2B5EF4-FFF2-40B4-BE49-F238E27FC236}">
              <a16:creationId xmlns:a16="http://schemas.microsoft.com/office/drawing/2014/main" id="{D2601989-EF15-499D-995E-DE9C6329E5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31</xdr:col>
      <xdr:colOff>441960</xdr:colOff>
      <xdr:row>51</xdr:row>
      <xdr:rowOff>99060</xdr:rowOff>
    </xdr:from>
    <xdr:ext cx="581506" cy="233205"/>
    <xdr:sp macro="" textlink="">
      <xdr:nvSpPr>
        <xdr:cNvPr id="41" name="TextBox 40">
          <a:extLst>
            <a:ext uri="{FF2B5EF4-FFF2-40B4-BE49-F238E27FC236}">
              <a16:creationId xmlns:a16="http://schemas.microsoft.com/office/drawing/2014/main" id="{F1258D64-4D1F-48F6-A341-160E7D8E4441}"/>
            </a:ext>
          </a:extLst>
        </xdr:cNvPr>
        <xdr:cNvSpPr txBox="1"/>
      </xdr:nvSpPr>
      <xdr:spPr>
        <a:xfrm>
          <a:off x="13288636" y="9221595"/>
          <a:ext cx="58150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Reversal</a:t>
          </a:r>
        </a:p>
      </xdr:txBody>
    </xdr:sp>
    <xdr:clientData/>
  </xdr:oneCellAnchor>
  <xdr:twoCellAnchor>
    <xdr:from>
      <xdr:col>31</xdr:col>
      <xdr:colOff>426720</xdr:colOff>
      <xdr:row>52</xdr:row>
      <xdr:rowOff>2302</xdr:rowOff>
    </xdr:from>
    <xdr:to>
      <xdr:col>31</xdr:col>
      <xdr:colOff>502920</xdr:colOff>
      <xdr:row>52</xdr:row>
      <xdr:rowOff>78502</xdr:rowOff>
    </xdr:to>
    <xdr:sp macro="" textlink="">
      <xdr:nvSpPr>
        <xdr:cNvPr id="42" name="Oval 41">
          <a:extLst>
            <a:ext uri="{FF2B5EF4-FFF2-40B4-BE49-F238E27FC236}">
              <a16:creationId xmlns:a16="http://schemas.microsoft.com/office/drawing/2014/main" id="{4F19FDD4-F6F0-4D4F-ADE2-08E25092315A}"/>
            </a:ext>
          </a:extLst>
        </xdr:cNvPr>
        <xdr:cNvSpPr/>
      </xdr:nvSpPr>
      <xdr:spPr>
        <a:xfrm>
          <a:off x="13273396" y="9307288"/>
          <a:ext cx="76200" cy="76200"/>
        </a:xfrm>
        <a:prstGeom prst="ellipse">
          <a:avLst/>
        </a:prstGeom>
        <a:solidFill>
          <a:srgbClr val="FFFF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26</xdr:col>
      <xdr:colOff>464820</xdr:colOff>
      <xdr:row>50</xdr:row>
      <xdr:rowOff>60960</xdr:rowOff>
    </xdr:from>
    <xdr:to>
      <xdr:col>28</xdr:col>
      <xdr:colOff>453323</xdr:colOff>
      <xdr:row>51</xdr:row>
      <xdr:rowOff>111285</xdr:rowOff>
    </xdr:to>
    <xdr:sp macro="" textlink="">
      <xdr:nvSpPr>
        <xdr:cNvPr id="43" name="TextBox 42">
          <a:extLst>
            <a:ext uri="{FF2B5EF4-FFF2-40B4-BE49-F238E27FC236}">
              <a16:creationId xmlns:a16="http://schemas.microsoft.com/office/drawing/2014/main" id="{07A3E27F-12BC-4EF9-BE82-F61717B5F8A8}"/>
            </a:ext>
          </a:extLst>
        </xdr:cNvPr>
        <xdr:cNvSpPr txBox="1"/>
      </xdr:nvSpPr>
      <xdr:spPr>
        <a:xfrm>
          <a:off x="10252764" y="9001045"/>
          <a:ext cx="1211996" cy="23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GB" sz="900">
              <a:solidFill>
                <a:schemeClr val="tx1">
                  <a:lumMod val="65000"/>
                  <a:lumOff val="35000"/>
                </a:schemeClr>
              </a:solidFill>
            </a:rPr>
            <a:t>Fiscal Balance</a:t>
          </a:r>
        </a:p>
      </xdr:txBody>
    </xdr:sp>
    <xdr:clientData/>
  </xdr:twoCellAnchor>
  <xdr:twoCellAnchor>
    <xdr:from>
      <xdr:col>26</xdr:col>
      <xdr:colOff>190500</xdr:colOff>
      <xdr:row>50</xdr:row>
      <xdr:rowOff>175260</xdr:rowOff>
    </xdr:from>
    <xdr:to>
      <xdr:col>26</xdr:col>
      <xdr:colOff>464820</xdr:colOff>
      <xdr:row>50</xdr:row>
      <xdr:rowOff>177563</xdr:rowOff>
    </xdr:to>
    <xdr:cxnSp macro="">
      <xdr:nvCxnSpPr>
        <xdr:cNvPr id="44" name="Straight Connector 43">
          <a:extLst>
            <a:ext uri="{FF2B5EF4-FFF2-40B4-BE49-F238E27FC236}">
              <a16:creationId xmlns:a16="http://schemas.microsoft.com/office/drawing/2014/main" id="{2D30A976-7DA8-45C6-9CD1-23810BD12D75}"/>
            </a:ext>
          </a:extLst>
        </xdr:cNvPr>
        <xdr:cNvCxnSpPr>
          <a:endCxn id="43" idx="1"/>
        </xdr:cNvCxnSpPr>
      </xdr:nvCxnSpPr>
      <xdr:spPr>
        <a:xfrm>
          <a:off x="9978444" y="9115345"/>
          <a:ext cx="274320" cy="2303"/>
        </a:xfrm>
        <a:prstGeom prst="line">
          <a:avLst/>
        </a:prstGeom>
        <a:ln w="38100" cap="rnd">
          <a:gradFill flip="none" rotWithShape="1">
            <a:gsLst>
              <a:gs pos="0">
                <a:schemeClr val="accent1">
                  <a:lumMod val="5000"/>
                  <a:lumOff val="95000"/>
                </a:schemeClr>
              </a:gs>
              <a:gs pos="57000">
                <a:schemeClr val="accent5">
                  <a:lumMod val="75000"/>
                </a:schemeClr>
              </a:gs>
              <a:gs pos="100000">
                <a:schemeClr val="accent5">
                  <a:lumMod val="50000"/>
                </a:schemeClr>
              </a:gs>
            </a:gsLst>
            <a:lin ang="10800000" scaled="1"/>
            <a:tileRect/>
          </a:gra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525780</xdr:colOff>
      <xdr:row>50</xdr:row>
      <xdr:rowOff>76200</xdr:rowOff>
    </xdr:from>
    <xdr:to>
      <xdr:col>31</xdr:col>
      <xdr:colOff>514283</xdr:colOff>
      <xdr:row>51</xdr:row>
      <xdr:rowOff>126525</xdr:rowOff>
    </xdr:to>
    <xdr:sp macro="" textlink="">
      <xdr:nvSpPr>
        <xdr:cNvPr id="45" name="TextBox 44">
          <a:extLst>
            <a:ext uri="{FF2B5EF4-FFF2-40B4-BE49-F238E27FC236}">
              <a16:creationId xmlns:a16="http://schemas.microsoft.com/office/drawing/2014/main" id="{1BDF2312-5A5E-440E-8557-83D7BB5CB0E8}"/>
            </a:ext>
          </a:extLst>
        </xdr:cNvPr>
        <xdr:cNvSpPr txBox="1"/>
      </xdr:nvSpPr>
      <xdr:spPr>
        <a:xfrm>
          <a:off x="12148963" y="9016285"/>
          <a:ext cx="1211996" cy="23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GB" sz="900">
              <a:solidFill>
                <a:schemeClr val="tx1">
                  <a:lumMod val="65000"/>
                  <a:lumOff val="35000"/>
                </a:schemeClr>
              </a:solidFill>
            </a:rPr>
            <a:t>Deficit criteria</a:t>
          </a:r>
        </a:p>
      </xdr:txBody>
    </xdr:sp>
    <xdr:clientData/>
  </xdr:twoCellAnchor>
  <xdr:twoCellAnchor>
    <xdr:from>
      <xdr:col>29</xdr:col>
      <xdr:colOff>342900</xdr:colOff>
      <xdr:row>50</xdr:row>
      <xdr:rowOff>160020</xdr:rowOff>
    </xdr:from>
    <xdr:to>
      <xdr:col>29</xdr:col>
      <xdr:colOff>522900</xdr:colOff>
      <xdr:row>51</xdr:row>
      <xdr:rowOff>49140</xdr:rowOff>
    </xdr:to>
    <xdr:sp macro="" textlink="">
      <xdr:nvSpPr>
        <xdr:cNvPr id="46" name="Rectangle 45">
          <a:extLst>
            <a:ext uri="{FF2B5EF4-FFF2-40B4-BE49-F238E27FC236}">
              <a16:creationId xmlns:a16="http://schemas.microsoft.com/office/drawing/2014/main" id="{BD580F33-B251-42D1-A5A2-4ADD18ED0B8D}"/>
            </a:ext>
          </a:extLst>
        </xdr:cNvPr>
        <xdr:cNvSpPr/>
      </xdr:nvSpPr>
      <xdr:spPr>
        <a:xfrm>
          <a:off x="11966083" y="9100105"/>
          <a:ext cx="180000" cy="71570"/>
        </a:xfrm>
        <a:prstGeom prst="rect">
          <a:avLst/>
        </a:prstGeom>
        <a:gradFill flip="none" rotWithShape="1">
          <a:gsLst>
            <a:gs pos="12000">
              <a:srgbClr val="00B050">
                <a:alpha val="55000"/>
              </a:srgbClr>
            </a:gs>
            <a:gs pos="100000">
              <a:srgbClr val="FFC000"/>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34</xdr:col>
      <xdr:colOff>114300</xdr:colOff>
      <xdr:row>34</xdr:row>
      <xdr:rowOff>91441</xdr:rowOff>
    </xdr:from>
    <xdr:to>
      <xdr:col>42</xdr:col>
      <xdr:colOff>30480</xdr:colOff>
      <xdr:row>40</xdr:row>
      <xdr:rowOff>175261</xdr:rowOff>
    </xdr:to>
    <xdr:sp macro="" textlink="">
      <xdr:nvSpPr>
        <xdr:cNvPr id="47" name="Rectangle 46">
          <a:extLst>
            <a:ext uri="{FF2B5EF4-FFF2-40B4-BE49-F238E27FC236}">
              <a16:creationId xmlns:a16="http://schemas.microsoft.com/office/drawing/2014/main" id="{464782B2-A469-4EEA-8F22-5D90D243ABB3}"/>
            </a:ext>
          </a:extLst>
        </xdr:cNvPr>
        <xdr:cNvSpPr/>
      </xdr:nvSpPr>
      <xdr:spPr>
        <a:xfrm>
          <a:off x="15407962" y="6112314"/>
          <a:ext cx="4810152" cy="1178524"/>
        </a:xfrm>
        <a:prstGeom prst="rect">
          <a:avLst/>
        </a:prstGeom>
        <a:solidFill>
          <a:srgbClr val="00B050">
            <a:alpha val="6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34</xdr:col>
      <xdr:colOff>114300</xdr:colOff>
      <xdr:row>40</xdr:row>
      <xdr:rowOff>175260</xdr:rowOff>
    </xdr:from>
    <xdr:to>
      <xdr:col>42</xdr:col>
      <xdr:colOff>30480</xdr:colOff>
      <xdr:row>49</xdr:row>
      <xdr:rowOff>60960</xdr:rowOff>
    </xdr:to>
    <xdr:sp macro="" textlink="">
      <xdr:nvSpPr>
        <xdr:cNvPr id="48" name="Rectangle 47">
          <a:extLst>
            <a:ext uri="{FF2B5EF4-FFF2-40B4-BE49-F238E27FC236}">
              <a16:creationId xmlns:a16="http://schemas.microsoft.com/office/drawing/2014/main" id="{11E76E82-01F6-4E1A-BD4B-5D92DD7FB877}"/>
            </a:ext>
          </a:extLst>
        </xdr:cNvPr>
        <xdr:cNvSpPr/>
      </xdr:nvSpPr>
      <xdr:spPr>
        <a:xfrm>
          <a:off x="15407962" y="7290837"/>
          <a:ext cx="4810152" cy="1527757"/>
        </a:xfrm>
        <a:prstGeom prst="rect">
          <a:avLst/>
        </a:prstGeom>
        <a:solidFill>
          <a:srgbClr val="FFC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38</xdr:col>
      <xdr:colOff>160020</xdr:colOff>
      <xdr:row>51</xdr:row>
      <xdr:rowOff>91440</xdr:rowOff>
    </xdr:from>
    <xdr:to>
      <xdr:col>40</xdr:col>
      <xdr:colOff>372545</xdr:colOff>
      <xdr:row>53</xdr:row>
      <xdr:rowOff>141765</xdr:rowOff>
    </xdr:to>
    <xdr:grpSp>
      <xdr:nvGrpSpPr>
        <xdr:cNvPr id="49" name="Group 48">
          <a:extLst>
            <a:ext uri="{FF2B5EF4-FFF2-40B4-BE49-F238E27FC236}">
              <a16:creationId xmlns:a16="http://schemas.microsoft.com/office/drawing/2014/main" id="{68F31D7E-2B36-4564-9FDB-D95D670F60C2}"/>
            </a:ext>
          </a:extLst>
        </xdr:cNvPr>
        <xdr:cNvGrpSpPr/>
      </xdr:nvGrpSpPr>
      <xdr:grpSpPr>
        <a:xfrm>
          <a:off x="23388460" y="9486649"/>
          <a:ext cx="1435074" cy="418764"/>
          <a:chOff x="11612880" y="6172200"/>
          <a:chExt cx="1431725" cy="416085"/>
        </a:xfrm>
      </xdr:grpSpPr>
      <xdr:sp macro="" textlink="">
        <xdr:nvSpPr>
          <xdr:cNvPr id="50" name="Rectangle 49">
            <a:extLst>
              <a:ext uri="{FF2B5EF4-FFF2-40B4-BE49-F238E27FC236}">
                <a16:creationId xmlns:a16="http://schemas.microsoft.com/office/drawing/2014/main" id="{76057B46-B700-4134-8183-9DCD6A2606CC}"/>
              </a:ext>
            </a:extLst>
          </xdr:cNvPr>
          <xdr:cNvSpPr/>
        </xdr:nvSpPr>
        <xdr:spPr>
          <a:xfrm>
            <a:off x="11612880" y="6441202"/>
            <a:ext cx="180000" cy="72000"/>
          </a:xfrm>
          <a:prstGeom prst="rect">
            <a:avLst/>
          </a:prstGeom>
          <a:solidFill>
            <a:srgbClr val="FFC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51" name="Rectangle 50">
            <a:extLst>
              <a:ext uri="{FF2B5EF4-FFF2-40B4-BE49-F238E27FC236}">
                <a16:creationId xmlns:a16="http://schemas.microsoft.com/office/drawing/2014/main" id="{E7750E70-7542-4BD0-AF78-D8AB0A46259E}"/>
              </a:ext>
            </a:extLst>
          </xdr:cNvPr>
          <xdr:cNvSpPr/>
        </xdr:nvSpPr>
        <xdr:spPr>
          <a:xfrm>
            <a:off x="11612880" y="6256020"/>
            <a:ext cx="180000" cy="75600"/>
          </a:xfrm>
          <a:prstGeom prst="rect">
            <a:avLst/>
          </a:prstGeom>
          <a:solidFill>
            <a:srgbClr val="00B05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52" name="TextBox 51">
            <a:extLst>
              <a:ext uri="{FF2B5EF4-FFF2-40B4-BE49-F238E27FC236}">
                <a16:creationId xmlns:a16="http://schemas.microsoft.com/office/drawing/2014/main" id="{B70EEE18-2419-430C-B6C9-7E79B8E22DCA}"/>
              </a:ext>
            </a:extLst>
          </xdr:cNvPr>
          <xdr:cNvSpPr txBox="1"/>
        </xdr:nvSpPr>
        <xdr:spPr>
          <a:xfrm>
            <a:off x="11765280" y="6172200"/>
            <a:ext cx="127932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Above deficit threshold</a:t>
            </a:r>
          </a:p>
        </xdr:txBody>
      </xdr:sp>
      <xdr:sp macro="" textlink="">
        <xdr:nvSpPr>
          <xdr:cNvPr id="53" name="TextBox 52">
            <a:extLst>
              <a:ext uri="{FF2B5EF4-FFF2-40B4-BE49-F238E27FC236}">
                <a16:creationId xmlns:a16="http://schemas.microsoft.com/office/drawing/2014/main" id="{0084E312-C9C0-4F09-9B3A-8838ED94B61E}"/>
              </a:ext>
            </a:extLst>
          </xdr:cNvPr>
          <xdr:cNvSpPr txBox="1"/>
        </xdr:nvSpPr>
        <xdr:spPr>
          <a:xfrm>
            <a:off x="11765280" y="6355080"/>
            <a:ext cx="127150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Below deficit threshold</a:t>
            </a:r>
          </a:p>
        </xdr:txBody>
      </xdr:sp>
    </xdr:grpSp>
    <xdr:clientData/>
  </xdr:twoCellAnchor>
  <xdr:twoCellAnchor>
    <xdr:from>
      <xdr:col>33</xdr:col>
      <xdr:colOff>0</xdr:colOff>
      <xdr:row>34</xdr:row>
      <xdr:rowOff>0</xdr:rowOff>
    </xdr:from>
    <xdr:to>
      <xdr:col>42</xdr:col>
      <xdr:colOff>106680</xdr:colOff>
      <xdr:row>54</xdr:row>
      <xdr:rowOff>99060</xdr:rowOff>
    </xdr:to>
    <xdr:graphicFrame macro="">
      <xdr:nvGraphicFramePr>
        <xdr:cNvPr id="54" name="Chart 53">
          <a:extLst>
            <a:ext uri="{FF2B5EF4-FFF2-40B4-BE49-F238E27FC236}">
              <a16:creationId xmlns:a16="http://schemas.microsoft.com/office/drawing/2014/main" id="{E40B4D03-CCA5-48B9-A2BD-F720EE5CE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40</xdr:col>
      <xdr:colOff>441960</xdr:colOff>
      <xdr:row>51</xdr:row>
      <xdr:rowOff>99060</xdr:rowOff>
    </xdr:from>
    <xdr:ext cx="581506" cy="233205"/>
    <xdr:sp macro="" textlink="">
      <xdr:nvSpPr>
        <xdr:cNvPr id="55" name="TextBox 54">
          <a:extLst>
            <a:ext uri="{FF2B5EF4-FFF2-40B4-BE49-F238E27FC236}">
              <a16:creationId xmlns:a16="http://schemas.microsoft.com/office/drawing/2014/main" id="{722F2767-CB34-499F-86EB-63E61F7F477B}"/>
            </a:ext>
          </a:extLst>
        </xdr:cNvPr>
        <xdr:cNvSpPr txBox="1"/>
      </xdr:nvSpPr>
      <xdr:spPr>
        <a:xfrm>
          <a:off x="19406101" y="9221595"/>
          <a:ext cx="58150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GB" sz="900">
              <a:solidFill>
                <a:schemeClr val="tx1">
                  <a:lumMod val="65000"/>
                  <a:lumOff val="35000"/>
                </a:schemeClr>
              </a:solidFill>
            </a:rPr>
            <a:t>Reversal</a:t>
          </a:r>
        </a:p>
      </xdr:txBody>
    </xdr:sp>
    <xdr:clientData/>
  </xdr:oneCellAnchor>
  <xdr:twoCellAnchor>
    <xdr:from>
      <xdr:col>40</xdr:col>
      <xdr:colOff>426720</xdr:colOff>
      <xdr:row>52</xdr:row>
      <xdr:rowOff>2302</xdr:rowOff>
    </xdr:from>
    <xdr:to>
      <xdr:col>40</xdr:col>
      <xdr:colOff>502920</xdr:colOff>
      <xdr:row>52</xdr:row>
      <xdr:rowOff>78502</xdr:rowOff>
    </xdr:to>
    <xdr:sp macro="" textlink="">
      <xdr:nvSpPr>
        <xdr:cNvPr id="56" name="Oval 55">
          <a:extLst>
            <a:ext uri="{FF2B5EF4-FFF2-40B4-BE49-F238E27FC236}">
              <a16:creationId xmlns:a16="http://schemas.microsoft.com/office/drawing/2014/main" id="{FD5A982E-2D1E-4CEE-A788-11E5700B7424}"/>
            </a:ext>
          </a:extLst>
        </xdr:cNvPr>
        <xdr:cNvSpPr/>
      </xdr:nvSpPr>
      <xdr:spPr>
        <a:xfrm>
          <a:off x="19390861" y="9307288"/>
          <a:ext cx="76200" cy="76200"/>
        </a:xfrm>
        <a:prstGeom prst="ellipse">
          <a:avLst/>
        </a:prstGeom>
        <a:solidFill>
          <a:srgbClr val="FFFF00"/>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464820</xdr:colOff>
      <xdr:row>50</xdr:row>
      <xdr:rowOff>60960</xdr:rowOff>
    </xdr:from>
    <xdr:to>
      <xdr:col>37</xdr:col>
      <xdr:colOff>453323</xdr:colOff>
      <xdr:row>51</xdr:row>
      <xdr:rowOff>111285</xdr:rowOff>
    </xdr:to>
    <xdr:sp macro="" textlink="">
      <xdr:nvSpPr>
        <xdr:cNvPr id="57" name="TextBox 56">
          <a:extLst>
            <a:ext uri="{FF2B5EF4-FFF2-40B4-BE49-F238E27FC236}">
              <a16:creationId xmlns:a16="http://schemas.microsoft.com/office/drawing/2014/main" id="{8F8075D3-A518-41FE-8FB0-A3C99D29BD9A}"/>
            </a:ext>
          </a:extLst>
        </xdr:cNvPr>
        <xdr:cNvSpPr txBox="1"/>
      </xdr:nvSpPr>
      <xdr:spPr>
        <a:xfrm>
          <a:off x="16370228" y="9001045"/>
          <a:ext cx="1211996" cy="23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GB" sz="900">
              <a:solidFill>
                <a:schemeClr val="tx1">
                  <a:lumMod val="65000"/>
                  <a:lumOff val="35000"/>
                </a:schemeClr>
              </a:solidFill>
            </a:rPr>
            <a:t>Fiscal Balance</a:t>
          </a:r>
        </a:p>
      </xdr:txBody>
    </xdr:sp>
    <xdr:clientData/>
  </xdr:twoCellAnchor>
  <xdr:twoCellAnchor>
    <xdr:from>
      <xdr:col>35</xdr:col>
      <xdr:colOff>190500</xdr:colOff>
      <xdr:row>50</xdr:row>
      <xdr:rowOff>175260</xdr:rowOff>
    </xdr:from>
    <xdr:to>
      <xdr:col>35</xdr:col>
      <xdr:colOff>464820</xdr:colOff>
      <xdr:row>50</xdr:row>
      <xdr:rowOff>177563</xdr:rowOff>
    </xdr:to>
    <xdr:cxnSp macro="">
      <xdr:nvCxnSpPr>
        <xdr:cNvPr id="58" name="Straight Connector 57">
          <a:extLst>
            <a:ext uri="{FF2B5EF4-FFF2-40B4-BE49-F238E27FC236}">
              <a16:creationId xmlns:a16="http://schemas.microsoft.com/office/drawing/2014/main" id="{19422186-A456-44BC-B627-E06672807590}"/>
            </a:ext>
          </a:extLst>
        </xdr:cNvPr>
        <xdr:cNvCxnSpPr>
          <a:endCxn id="57" idx="1"/>
        </xdr:cNvCxnSpPr>
      </xdr:nvCxnSpPr>
      <xdr:spPr>
        <a:xfrm>
          <a:off x="16095908" y="9115345"/>
          <a:ext cx="274320" cy="2303"/>
        </a:xfrm>
        <a:prstGeom prst="line">
          <a:avLst/>
        </a:prstGeom>
        <a:ln w="38100" cap="rnd">
          <a:gradFill flip="none" rotWithShape="1">
            <a:gsLst>
              <a:gs pos="0">
                <a:schemeClr val="accent1">
                  <a:lumMod val="5000"/>
                  <a:lumOff val="95000"/>
                </a:schemeClr>
              </a:gs>
              <a:gs pos="57000">
                <a:schemeClr val="accent5">
                  <a:lumMod val="75000"/>
                </a:schemeClr>
              </a:gs>
              <a:gs pos="100000">
                <a:schemeClr val="accent5">
                  <a:lumMod val="50000"/>
                </a:schemeClr>
              </a:gs>
            </a:gsLst>
            <a:lin ang="10800000" scaled="1"/>
            <a:tileRect/>
          </a:gra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525780</xdr:colOff>
      <xdr:row>50</xdr:row>
      <xdr:rowOff>76200</xdr:rowOff>
    </xdr:from>
    <xdr:to>
      <xdr:col>40</xdr:col>
      <xdr:colOff>514283</xdr:colOff>
      <xdr:row>51</xdr:row>
      <xdr:rowOff>126525</xdr:rowOff>
    </xdr:to>
    <xdr:sp macro="" textlink="">
      <xdr:nvSpPr>
        <xdr:cNvPr id="59" name="TextBox 58">
          <a:extLst>
            <a:ext uri="{FF2B5EF4-FFF2-40B4-BE49-F238E27FC236}">
              <a16:creationId xmlns:a16="http://schemas.microsoft.com/office/drawing/2014/main" id="{A0454F21-D9A0-4C37-B32C-17347482488A}"/>
            </a:ext>
          </a:extLst>
        </xdr:cNvPr>
        <xdr:cNvSpPr txBox="1"/>
      </xdr:nvSpPr>
      <xdr:spPr>
        <a:xfrm>
          <a:off x="18266428" y="9016285"/>
          <a:ext cx="1211996" cy="23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GB" sz="900">
              <a:solidFill>
                <a:schemeClr val="tx1">
                  <a:lumMod val="65000"/>
                  <a:lumOff val="35000"/>
                </a:schemeClr>
              </a:solidFill>
            </a:rPr>
            <a:t>Deficit criteria</a:t>
          </a:r>
        </a:p>
      </xdr:txBody>
    </xdr:sp>
    <xdr:clientData/>
  </xdr:twoCellAnchor>
  <xdr:twoCellAnchor>
    <xdr:from>
      <xdr:col>38</xdr:col>
      <xdr:colOff>342900</xdr:colOff>
      <xdr:row>50</xdr:row>
      <xdr:rowOff>160020</xdr:rowOff>
    </xdr:from>
    <xdr:to>
      <xdr:col>38</xdr:col>
      <xdr:colOff>522900</xdr:colOff>
      <xdr:row>51</xdr:row>
      <xdr:rowOff>49140</xdr:rowOff>
    </xdr:to>
    <xdr:sp macro="" textlink="">
      <xdr:nvSpPr>
        <xdr:cNvPr id="60" name="Rectangle 59">
          <a:extLst>
            <a:ext uri="{FF2B5EF4-FFF2-40B4-BE49-F238E27FC236}">
              <a16:creationId xmlns:a16="http://schemas.microsoft.com/office/drawing/2014/main" id="{0DEC829A-603A-4E15-A792-C1358D909016}"/>
            </a:ext>
          </a:extLst>
        </xdr:cNvPr>
        <xdr:cNvSpPr/>
      </xdr:nvSpPr>
      <xdr:spPr>
        <a:xfrm>
          <a:off x="18083548" y="9100105"/>
          <a:ext cx="180000" cy="71570"/>
        </a:xfrm>
        <a:prstGeom prst="rect">
          <a:avLst/>
        </a:prstGeom>
        <a:gradFill flip="none" rotWithShape="1">
          <a:gsLst>
            <a:gs pos="12000">
              <a:srgbClr val="00B050">
                <a:alpha val="55000"/>
              </a:srgbClr>
            </a:gs>
            <a:gs pos="100000">
              <a:srgbClr val="FFC000"/>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23</xdr:row>
      <xdr:rowOff>0</xdr:rowOff>
    </xdr:from>
    <xdr:to>
      <xdr:col>15</xdr:col>
      <xdr:colOff>121920</xdr:colOff>
      <xdr:row>39</xdr:row>
      <xdr:rowOff>137160</xdr:rowOff>
    </xdr:to>
    <xdr:graphicFrame macro="">
      <xdr:nvGraphicFramePr>
        <xdr:cNvPr id="10" name="Chart 9">
          <a:extLst>
            <a:ext uri="{FF2B5EF4-FFF2-40B4-BE49-F238E27FC236}">
              <a16:creationId xmlns:a16="http://schemas.microsoft.com/office/drawing/2014/main" id="{4BC7C4DF-FC9C-4376-B6C3-9B8886EF49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367026</xdr:colOff>
      <xdr:row>3</xdr:row>
      <xdr:rowOff>56235</xdr:rowOff>
    </xdr:from>
    <xdr:to>
      <xdr:col>11</xdr:col>
      <xdr:colOff>438771</xdr:colOff>
      <xdr:row>6</xdr:row>
      <xdr:rowOff>120907</xdr:rowOff>
    </xdr:to>
    <xdr:grpSp>
      <xdr:nvGrpSpPr>
        <xdr:cNvPr id="23" name="Group 22">
          <a:extLst>
            <a:ext uri="{FF2B5EF4-FFF2-40B4-BE49-F238E27FC236}">
              <a16:creationId xmlns:a16="http://schemas.microsoft.com/office/drawing/2014/main" id="{7F01A5F2-A0D5-437E-9B2C-931363FE6CB1}"/>
            </a:ext>
          </a:extLst>
        </xdr:cNvPr>
        <xdr:cNvGrpSpPr/>
      </xdr:nvGrpSpPr>
      <xdr:grpSpPr>
        <a:xfrm>
          <a:off x="6371393" y="1165476"/>
          <a:ext cx="71745" cy="542127"/>
          <a:chOff x="6844590" y="1170497"/>
          <a:chExt cx="73622" cy="670415"/>
        </a:xfrm>
      </xdr:grpSpPr>
      <xdr:sp macro="" textlink="">
        <xdr:nvSpPr>
          <xdr:cNvPr id="13" name="Arrow: Down 12">
            <a:extLst>
              <a:ext uri="{FF2B5EF4-FFF2-40B4-BE49-F238E27FC236}">
                <a16:creationId xmlns:a16="http://schemas.microsoft.com/office/drawing/2014/main" id="{1E7C9B2B-9775-4D88-9C54-E2D34E2B6D9C}"/>
              </a:ext>
            </a:extLst>
          </xdr:cNvPr>
          <xdr:cNvSpPr/>
        </xdr:nvSpPr>
        <xdr:spPr>
          <a:xfrm rot="10800000">
            <a:off x="6844590" y="1170497"/>
            <a:ext cx="73622" cy="93023"/>
          </a:xfrm>
          <a:prstGeom prst="downArrow">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Arrow: Down 13">
            <a:extLst>
              <a:ext uri="{FF2B5EF4-FFF2-40B4-BE49-F238E27FC236}">
                <a16:creationId xmlns:a16="http://schemas.microsoft.com/office/drawing/2014/main" id="{E8C37A7A-FBF5-4AFE-84BF-6420DC69D90D}"/>
              </a:ext>
            </a:extLst>
          </xdr:cNvPr>
          <xdr:cNvSpPr/>
        </xdr:nvSpPr>
        <xdr:spPr>
          <a:xfrm rot="10800000">
            <a:off x="6844590" y="1362961"/>
            <a:ext cx="73622" cy="93023"/>
          </a:xfrm>
          <a:prstGeom prst="downArrow">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 name="Arrow: Down 15">
            <a:extLst>
              <a:ext uri="{FF2B5EF4-FFF2-40B4-BE49-F238E27FC236}">
                <a16:creationId xmlns:a16="http://schemas.microsoft.com/office/drawing/2014/main" id="{61E5973C-98A4-4ACE-A2F3-C0E2C96B061E}"/>
              </a:ext>
            </a:extLst>
          </xdr:cNvPr>
          <xdr:cNvSpPr/>
        </xdr:nvSpPr>
        <xdr:spPr>
          <a:xfrm rot="10800000">
            <a:off x="6844590" y="1747889"/>
            <a:ext cx="73622" cy="93023"/>
          </a:xfrm>
          <a:prstGeom prst="downArrow">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 name="Arrow: Down 16">
            <a:extLst>
              <a:ext uri="{FF2B5EF4-FFF2-40B4-BE49-F238E27FC236}">
                <a16:creationId xmlns:a16="http://schemas.microsoft.com/office/drawing/2014/main" id="{CDA86D51-9476-427F-975F-2795883E38F7}"/>
              </a:ext>
            </a:extLst>
          </xdr:cNvPr>
          <xdr:cNvSpPr/>
        </xdr:nvSpPr>
        <xdr:spPr>
          <a:xfrm rot="10800000">
            <a:off x="6844590" y="1555425"/>
            <a:ext cx="73622" cy="93023"/>
          </a:xfrm>
          <a:prstGeom prst="downArrow">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11</xdr:col>
      <xdr:colOff>376544</xdr:colOff>
      <xdr:row>7</xdr:row>
      <xdr:rowOff>65561</xdr:rowOff>
    </xdr:from>
    <xdr:to>
      <xdr:col>11</xdr:col>
      <xdr:colOff>448544</xdr:colOff>
      <xdr:row>10</xdr:row>
      <xdr:rowOff>131941</xdr:rowOff>
    </xdr:to>
    <xdr:grpSp>
      <xdr:nvGrpSpPr>
        <xdr:cNvPr id="27" name="Group 26">
          <a:extLst>
            <a:ext uri="{FF2B5EF4-FFF2-40B4-BE49-F238E27FC236}">
              <a16:creationId xmlns:a16="http://schemas.microsoft.com/office/drawing/2014/main" id="{E34BB0E1-8905-4456-819C-161E6EBCC5FA}"/>
            </a:ext>
          </a:extLst>
        </xdr:cNvPr>
        <xdr:cNvGrpSpPr/>
      </xdr:nvGrpSpPr>
      <xdr:grpSpPr>
        <a:xfrm>
          <a:off x="6380911" y="1811409"/>
          <a:ext cx="72000" cy="543836"/>
          <a:chOff x="6844590" y="1952137"/>
          <a:chExt cx="73622" cy="670415"/>
        </a:xfrm>
      </xdr:grpSpPr>
      <xdr:sp macro="" textlink="">
        <xdr:nvSpPr>
          <xdr:cNvPr id="18" name="Arrow: Down 17">
            <a:extLst>
              <a:ext uri="{FF2B5EF4-FFF2-40B4-BE49-F238E27FC236}">
                <a16:creationId xmlns:a16="http://schemas.microsoft.com/office/drawing/2014/main" id="{F6E3D38B-01E2-4111-AC36-29A53203CE45}"/>
              </a:ext>
            </a:extLst>
          </xdr:cNvPr>
          <xdr:cNvSpPr/>
        </xdr:nvSpPr>
        <xdr:spPr>
          <a:xfrm>
            <a:off x="6844590" y="1952137"/>
            <a:ext cx="73622" cy="9302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 name="Arrow: Down 18">
            <a:extLst>
              <a:ext uri="{FF2B5EF4-FFF2-40B4-BE49-F238E27FC236}">
                <a16:creationId xmlns:a16="http://schemas.microsoft.com/office/drawing/2014/main" id="{065628F5-25AA-4085-A9FE-774186E69770}"/>
              </a:ext>
            </a:extLst>
          </xdr:cNvPr>
          <xdr:cNvSpPr/>
        </xdr:nvSpPr>
        <xdr:spPr>
          <a:xfrm>
            <a:off x="6844590" y="2144601"/>
            <a:ext cx="73622" cy="9302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 name="Arrow: Down 19">
            <a:extLst>
              <a:ext uri="{FF2B5EF4-FFF2-40B4-BE49-F238E27FC236}">
                <a16:creationId xmlns:a16="http://schemas.microsoft.com/office/drawing/2014/main" id="{B622B5FE-7BC5-46EB-96E5-00E7F332B11D}"/>
              </a:ext>
            </a:extLst>
          </xdr:cNvPr>
          <xdr:cNvSpPr/>
        </xdr:nvSpPr>
        <xdr:spPr>
          <a:xfrm>
            <a:off x="6844590" y="2337065"/>
            <a:ext cx="73622" cy="9302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Arrow: Down 20">
            <a:extLst>
              <a:ext uri="{FF2B5EF4-FFF2-40B4-BE49-F238E27FC236}">
                <a16:creationId xmlns:a16="http://schemas.microsoft.com/office/drawing/2014/main" id="{358C81A3-35AD-4CD0-B684-06A05E17FC51}"/>
              </a:ext>
            </a:extLst>
          </xdr:cNvPr>
          <xdr:cNvSpPr/>
        </xdr:nvSpPr>
        <xdr:spPr>
          <a:xfrm>
            <a:off x="6844590" y="2529529"/>
            <a:ext cx="73622" cy="9302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0.01287</cdr:x>
      <cdr:y>0.11778</cdr:y>
    </cdr:from>
    <cdr:to>
      <cdr:x>0.20588</cdr:x>
      <cdr:y>0.86019</cdr:y>
    </cdr:to>
    <cdr:sp macro="" textlink="">
      <cdr:nvSpPr>
        <cdr:cNvPr id="2" name="TextBox 1">
          <a:extLst xmlns:a="http://schemas.openxmlformats.org/drawingml/2006/main">
            <a:ext uri="{FF2B5EF4-FFF2-40B4-BE49-F238E27FC236}">
              <a16:creationId xmlns:a16="http://schemas.microsoft.com/office/drawing/2014/main" id="{9F1CF8DC-1B6E-4853-854D-D23DAC575464}"/>
            </a:ext>
          </a:extLst>
        </cdr:cNvPr>
        <cdr:cNvSpPr txBox="1"/>
      </cdr:nvSpPr>
      <cdr:spPr>
        <a:xfrm xmlns:a="http://schemas.openxmlformats.org/drawingml/2006/main">
          <a:off x="53340" y="339241"/>
          <a:ext cx="800100" cy="21384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spcBef>
              <a:spcPts val="1500"/>
            </a:spcBef>
          </a:pPr>
          <a:r>
            <a:rPr lang="en-GB" sz="1050">
              <a:solidFill>
                <a:schemeClr val="tx1">
                  <a:lumMod val="75000"/>
                  <a:lumOff val="25000"/>
                </a:schemeClr>
              </a:solidFill>
            </a:rPr>
            <a:t>Lithuania</a:t>
          </a:r>
        </a:p>
        <a:p xmlns:a="http://schemas.openxmlformats.org/drawingml/2006/main">
          <a:pPr>
            <a:spcBef>
              <a:spcPts val="1500"/>
            </a:spcBef>
          </a:pPr>
          <a:r>
            <a:rPr lang="en-GB" sz="1050">
              <a:solidFill>
                <a:schemeClr val="tx1">
                  <a:lumMod val="75000"/>
                  <a:lumOff val="25000"/>
                </a:schemeClr>
              </a:solidFill>
            </a:rPr>
            <a:t>Latvia</a:t>
          </a:r>
        </a:p>
        <a:p xmlns:a="http://schemas.openxmlformats.org/drawingml/2006/main">
          <a:pPr>
            <a:spcBef>
              <a:spcPts val="1500"/>
            </a:spcBef>
          </a:pPr>
          <a:r>
            <a:rPr lang="en-GB" sz="1050">
              <a:solidFill>
                <a:schemeClr val="tx1">
                  <a:lumMod val="75000"/>
                  <a:lumOff val="25000"/>
                </a:schemeClr>
              </a:solidFill>
            </a:rPr>
            <a:t>Slovakia</a:t>
          </a:r>
        </a:p>
        <a:p xmlns:a="http://schemas.openxmlformats.org/drawingml/2006/main">
          <a:pPr>
            <a:spcBef>
              <a:spcPts val="1500"/>
            </a:spcBef>
          </a:pPr>
          <a:r>
            <a:rPr lang="en-GB" sz="1050">
              <a:solidFill>
                <a:schemeClr val="tx1">
                  <a:lumMod val="75000"/>
                  <a:lumOff val="25000"/>
                </a:schemeClr>
              </a:solidFill>
            </a:rPr>
            <a:t>Poland</a:t>
          </a:r>
        </a:p>
        <a:p xmlns:a="http://schemas.openxmlformats.org/drawingml/2006/main">
          <a:pPr>
            <a:spcBef>
              <a:spcPts val="1500"/>
            </a:spcBef>
          </a:pPr>
          <a:r>
            <a:rPr lang="en-GB" sz="1050">
              <a:solidFill>
                <a:schemeClr val="tx1">
                  <a:lumMod val="75000"/>
                  <a:lumOff val="25000"/>
                </a:schemeClr>
              </a:solidFill>
            </a:rPr>
            <a:t>Hungary</a:t>
          </a:r>
        </a:p>
        <a:p xmlns:a="http://schemas.openxmlformats.org/drawingml/2006/main">
          <a:pPr>
            <a:spcBef>
              <a:spcPts val="1500"/>
            </a:spcBef>
          </a:pPr>
          <a:r>
            <a:rPr lang="en-GB" sz="1050">
              <a:solidFill>
                <a:schemeClr val="tx1">
                  <a:lumMod val="75000"/>
                  <a:lumOff val="25000"/>
                </a:schemeClr>
              </a:solidFill>
            </a:rPr>
            <a:t>Estonia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ection%204%20-%20theoretical%20exerci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and Assumptions"/>
      <sheetName val="Baseline"/>
      <sheetName val="Comparison scenarios"/>
    </sheetNames>
    <sheetDataSet>
      <sheetData sheetId="0" refreshError="1"/>
      <sheetData sheetId="1">
        <row r="5">
          <cell r="BJ5">
            <v>0.23255813953488369</v>
          </cell>
        </row>
        <row r="11">
          <cell r="C11">
            <v>8.3000000000000007</v>
          </cell>
          <cell r="D11">
            <v>5.6</v>
          </cell>
          <cell r="E11">
            <v>10.9</v>
          </cell>
          <cell r="F11">
            <v>5.4</v>
          </cell>
          <cell r="G11">
            <v>6.8</v>
          </cell>
          <cell r="H11">
            <v>11.6</v>
          </cell>
          <cell r="I11">
            <v>6.6</v>
          </cell>
          <cell r="J11">
            <v>6.8</v>
          </cell>
        </row>
        <row r="26">
          <cell r="C26">
            <v>5</v>
          </cell>
          <cell r="D26">
            <v>6.1</v>
          </cell>
          <cell r="E26">
            <v>8.6</v>
          </cell>
          <cell r="F26">
            <v>6.8</v>
          </cell>
          <cell r="G26">
            <v>6.6</v>
          </cell>
          <cell r="H26">
            <v>6.9</v>
          </cell>
          <cell r="I26">
            <v>6.7</v>
          </cell>
          <cell r="J26">
            <v>4.5999999999999996</v>
          </cell>
        </row>
        <row r="45">
          <cell r="C45">
            <v>-116.44983745120697</v>
          </cell>
          <cell r="D45">
            <v>16.325595017816681</v>
          </cell>
          <cell r="E45">
            <v>-182.9498207006373</v>
          </cell>
          <cell r="F45">
            <v>31.129328480104277</v>
          </cell>
          <cell r="G45">
            <v>-118.69869790659612</v>
          </cell>
          <cell r="H45">
            <v>-216.1633642587322</v>
          </cell>
          <cell r="I45">
            <v>-279.74879081464218</v>
          </cell>
          <cell r="J45">
            <v>-191.96214572267593</v>
          </cell>
        </row>
        <row r="46">
          <cell r="C46">
            <v>-2.212442996634155</v>
          </cell>
          <cell r="D46">
            <v>0.31017173706393697</v>
          </cell>
          <cell r="E46">
            <v>-3.4758833365842885</v>
          </cell>
          <cell r="F46">
            <v>0.59142946261808638</v>
          </cell>
          <cell r="G46">
            <v>-2.2551693384980322</v>
          </cell>
          <cell r="H46">
            <v>-4.1069110258182926</v>
          </cell>
          <cell r="I46">
            <v>-5.3149773894193899</v>
          </cell>
          <cell r="J46">
            <v>-3.6471094697830986</v>
          </cell>
        </row>
        <row r="53">
          <cell r="C53">
            <v>-106.04504346007974</v>
          </cell>
          <cell r="D53">
            <v>49.868750447287141</v>
          </cell>
          <cell r="E53">
            <v>-121.61023690710306</v>
          </cell>
          <cell r="F53">
            <v>125.68713294181515</v>
          </cell>
          <cell r="G53">
            <v>-172.0520831054867</v>
          </cell>
          <cell r="H53">
            <v>-243.37058459979175</v>
          </cell>
          <cell r="I53">
            <v>-301.13475697323747</v>
          </cell>
          <cell r="J53">
            <v>-194.81507991608203</v>
          </cell>
        </row>
        <row r="54">
          <cell r="C54">
            <v>-2.0147611956034228</v>
          </cell>
          <cell r="D54">
            <v>0.94746175772230123</v>
          </cell>
          <cell r="E54">
            <v>-2.3104859813726764</v>
          </cell>
          <cell r="F54">
            <v>2.3879433679815989</v>
          </cell>
          <cell r="G54">
            <v>-3.268836046959259</v>
          </cell>
          <cell r="H54">
            <v>-4.6238239337189269</v>
          </cell>
          <cell r="I54">
            <v>-5.7212916624956787</v>
          </cell>
          <cell r="J54">
            <v>-3.7013126736192925</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psso.eurostat.ec.europa.eu/nui/show.do" TargetMode="External"/><Relationship Id="rId1" Type="http://schemas.openxmlformats.org/officeDocument/2006/relationships/hyperlink" Target="https://appsso.eurostat.ec.europa.eu/nui/show.d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07F20-7080-42C1-9402-2511267C3B32}">
  <dimension ref="B2:AE608"/>
  <sheetViews>
    <sheetView topLeftCell="P1" zoomScale="117" workbookViewId="0">
      <selection activeCell="P7" sqref="P7"/>
    </sheetView>
  </sheetViews>
  <sheetFormatPr defaultRowHeight="14.4" x14ac:dyDescent="0.3"/>
  <cols>
    <col min="2" max="12" width="8" customWidth="1"/>
    <col min="13" max="13" width="9.109375" bestFit="1" customWidth="1"/>
    <col min="14" max="14" width="7.77734375" bestFit="1" customWidth="1"/>
    <col min="15" max="18" width="7.44140625" customWidth="1"/>
  </cols>
  <sheetData>
    <row r="2" spans="2:31" x14ac:dyDescent="0.3">
      <c r="B2" t="s">
        <v>9</v>
      </c>
      <c r="D2" s="5">
        <f>K9/R9</f>
        <v>0.99999999999999967</v>
      </c>
    </row>
    <row r="3" spans="2:31" x14ac:dyDescent="0.3">
      <c r="B3" t="s">
        <v>2</v>
      </c>
      <c r="D3" s="3">
        <v>0.01</v>
      </c>
    </row>
    <row r="4" spans="2:31" x14ac:dyDescent="0.3">
      <c r="B4" s="175" t="s">
        <v>7</v>
      </c>
      <c r="C4" s="175"/>
      <c r="D4" s="4">
        <f>1/SUM(F:F)</f>
        <v>2.4516873446566955E-2</v>
      </c>
    </row>
    <row r="5" spans="2:31" x14ac:dyDescent="0.3">
      <c r="B5" s="175" t="s">
        <v>8</v>
      </c>
      <c r="C5" s="175"/>
      <c r="D5" s="4">
        <f>D3/(1+D3)</f>
        <v>9.9009900990099011E-3</v>
      </c>
      <c r="K5" s="2"/>
    </row>
    <row r="7" spans="2:31" ht="72" x14ac:dyDescent="0.3">
      <c r="B7" s="21" t="s">
        <v>3</v>
      </c>
      <c r="C7" s="22" t="s">
        <v>13</v>
      </c>
      <c r="D7" s="22" t="s">
        <v>12</v>
      </c>
      <c r="E7" s="22" t="s">
        <v>0</v>
      </c>
      <c r="F7" s="22" t="s">
        <v>1</v>
      </c>
      <c r="G7" s="22" t="s">
        <v>11</v>
      </c>
      <c r="H7" s="22" t="s">
        <v>10</v>
      </c>
      <c r="I7" s="22" t="s">
        <v>16</v>
      </c>
      <c r="J7" s="22" t="s">
        <v>17</v>
      </c>
      <c r="K7" s="22" t="s">
        <v>15</v>
      </c>
      <c r="L7" s="22" t="s">
        <v>14</v>
      </c>
      <c r="M7" s="22" t="s">
        <v>18</v>
      </c>
      <c r="N7" s="22" t="s">
        <v>19</v>
      </c>
      <c r="O7" s="22" t="s">
        <v>4</v>
      </c>
      <c r="P7" s="22" t="s">
        <v>4</v>
      </c>
      <c r="Q7" s="22" t="s">
        <v>5</v>
      </c>
      <c r="R7" s="23" t="s">
        <v>6</v>
      </c>
      <c r="T7" s="86"/>
      <c r="U7" s="86"/>
      <c r="V7" s="86"/>
      <c r="W7" s="86"/>
      <c r="X7" s="86"/>
      <c r="Y7" s="86"/>
      <c r="Z7" s="86"/>
      <c r="AA7" s="86"/>
      <c r="AB7" s="86"/>
      <c r="AC7" s="86"/>
      <c r="AD7" s="86"/>
      <c r="AE7" s="86"/>
    </row>
    <row r="8" spans="2:31" x14ac:dyDescent="0.3">
      <c r="B8" s="14">
        <v>0</v>
      </c>
      <c r="C8" s="6">
        <v>1</v>
      </c>
      <c r="D8" s="6">
        <f>C8</f>
        <v>1</v>
      </c>
      <c r="E8" s="6"/>
      <c r="F8" s="6"/>
      <c r="G8" s="7">
        <v>-0.51</v>
      </c>
      <c r="H8" s="7">
        <v>-0.51</v>
      </c>
      <c r="I8" s="6"/>
      <c r="J8" s="6"/>
      <c r="K8" s="6"/>
      <c r="L8" s="6"/>
      <c r="M8" s="6"/>
      <c r="N8" s="6"/>
      <c r="O8" s="6"/>
      <c r="P8" s="6"/>
      <c r="Q8" s="6"/>
      <c r="R8" s="15"/>
      <c r="T8" s="86"/>
      <c r="U8" s="86"/>
      <c r="V8" s="86"/>
      <c r="W8" s="86"/>
      <c r="X8" s="86"/>
      <c r="Y8" s="86"/>
      <c r="Z8" s="86"/>
      <c r="AA8" s="86"/>
      <c r="AB8" s="86"/>
      <c r="AC8" s="86"/>
      <c r="AD8" s="86"/>
      <c r="AE8" s="86"/>
    </row>
    <row r="9" spans="2:31" x14ac:dyDescent="0.3">
      <c r="B9" s="16">
        <v>1</v>
      </c>
      <c r="C9" s="8">
        <v>1</v>
      </c>
      <c r="D9" s="8">
        <f>C9</f>
        <v>1</v>
      </c>
      <c r="E9" s="8">
        <v>0.5</v>
      </c>
      <c r="F9" s="8">
        <f t="shared" ref="F9:F40" si="0">1/(1+$D$3)^B9</f>
        <v>0.99009900990099009</v>
      </c>
      <c r="G9" s="8">
        <v>-0.52500000000000002</v>
      </c>
      <c r="H9" s="8">
        <v>-0.52500000000000002</v>
      </c>
      <c r="I9" s="8">
        <f t="shared" ref="I9:I40" si="1">G9*F9</f>
        <v>-0.51980198019801982</v>
      </c>
      <c r="J9" s="8">
        <f>H9*F9</f>
        <v>-0.51980198019801982</v>
      </c>
      <c r="K9" s="9">
        <f>SUM(I:I)</f>
        <v>-47.205709996804437</v>
      </c>
      <c r="L9" s="9">
        <f>SUM(J:J)</f>
        <v>-31.62073389549257</v>
      </c>
      <c r="M9" s="10">
        <f>D4*K9</f>
        <v>-1.1573364179469949</v>
      </c>
      <c r="N9" s="10">
        <f>D4*L9</f>
        <v>-0.77524153120336148</v>
      </c>
      <c r="O9" s="8">
        <f t="shared" ref="O9:O59" si="2">$M$9</f>
        <v>-1.1573364179469949</v>
      </c>
      <c r="P9" s="8">
        <f>$N$9</f>
        <v>-0.77524153120336148</v>
      </c>
      <c r="Q9" s="8">
        <f t="shared" ref="Q9:Q40" si="3">O9*F9</f>
        <v>-1.145877641531678</v>
      </c>
      <c r="R9" s="17">
        <f>SUM(Q:Q)</f>
        <v>-47.205709996804451</v>
      </c>
      <c r="T9" s="86"/>
      <c r="U9" s="86"/>
      <c r="V9" s="86"/>
      <c r="W9" s="86"/>
      <c r="X9" s="86"/>
      <c r="Y9" s="86"/>
      <c r="Z9" s="86"/>
      <c r="AA9" s="86"/>
      <c r="AB9" s="86"/>
      <c r="AC9" s="86"/>
      <c r="AD9" s="86"/>
      <c r="AE9" s="86"/>
    </row>
    <row r="10" spans="2:31" x14ac:dyDescent="0.3">
      <c r="B10" s="16">
        <v>1</v>
      </c>
      <c r="C10" s="8">
        <f>C9*1.02</f>
        <v>1.02</v>
      </c>
      <c r="D10" s="8">
        <f>D9*1.01</f>
        <v>1.01</v>
      </c>
      <c r="E10" s="8">
        <v>0.5</v>
      </c>
      <c r="F10" s="8">
        <f t="shared" si="0"/>
        <v>0.99009900990099009</v>
      </c>
      <c r="G10" s="8">
        <f t="shared" ref="G10:G41" si="4">E10-C10</f>
        <v>-0.52</v>
      </c>
      <c r="H10" s="8">
        <f>E10-D10</f>
        <v>-0.51</v>
      </c>
      <c r="I10" s="8">
        <f t="shared" si="1"/>
        <v>-0.51485148514851486</v>
      </c>
      <c r="J10" s="8">
        <f t="shared" ref="J10:J60" si="5">H10*F10</f>
        <v>-0.50495049504950495</v>
      </c>
      <c r="K10" s="8"/>
      <c r="L10" s="8"/>
      <c r="M10" s="8"/>
      <c r="N10" s="8"/>
      <c r="O10" s="8">
        <f t="shared" si="2"/>
        <v>-1.1573364179469949</v>
      </c>
      <c r="P10" s="8">
        <f t="shared" ref="P10:P61" si="6">$N$9</f>
        <v>-0.77524153120336148</v>
      </c>
      <c r="Q10" s="8">
        <f t="shared" si="3"/>
        <v>-1.145877641531678</v>
      </c>
      <c r="R10" s="18"/>
      <c r="T10" s="86"/>
      <c r="U10" s="86"/>
      <c r="V10" s="86"/>
      <c r="W10" s="86"/>
      <c r="X10" s="86"/>
      <c r="Y10" s="86"/>
      <c r="Z10" s="86"/>
      <c r="AA10" s="86"/>
      <c r="AB10" s="86"/>
      <c r="AC10" s="86"/>
      <c r="AD10" s="86"/>
      <c r="AE10" s="86"/>
    </row>
    <row r="11" spans="2:31" x14ac:dyDescent="0.3">
      <c r="B11" s="16">
        <v>2</v>
      </c>
      <c r="C11" s="8">
        <f t="shared" ref="C11:C60" si="7">C10*1.02</f>
        <v>1.0404</v>
      </c>
      <c r="D11" s="8">
        <f t="shared" ref="D11:D60" si="8">D10*1.01</f>
        <v>1.0201</v>
      </c>
      <c r="E11" s="8">
        <v>0.5</v>
      </c>
      <c r="F11" s="8">
        <f t="shared" si="0"/>
        <v>0.98029604940692083</v>
      </c>
      <c r="G11" s="8">
        <f t="shared" si="4"/>
        <v>-0.54039999999999999</v>
      </c>
      <c r="H11" s="8">
        <f t="shared" ref="H11:H60" si="9">E11-D11</f>
        <v>-0.52010000000000001</v>
      </c>
      <c r="I11" s="8">
        <f t="shared" si="1"/>
        <v>-0.52975198509950006</v>
      </c>
      <c r="J11" s="8">
        <f t="shared" si="5"/>
        <v>-0.50985197529653958</v>
      </c>
      <c r="K11" s="8"/>
      <c r="L11" s="8"/>
      <c r="M11" s="8"/>
      <c r="N11" s="8"/>
      <c r="O11" s="8">
        <f t="shared" si="2"/>
        <v>-1.1573364179469949</v>
      </c>
      <c r="P11" s="8">
        <f t="shared" si="6"/>
        <v>-0.77524153120336148</v>
      </c>
      <c r="Q11" s="8">
        <f t="shared" si="3"/>
        <v>-1.1345323183481961</v>
      </c>
      <c r="R11" s="18"/>
      <c r="T11" s="86"/>
      <c r="U11" s="86"/>
      <c r="V11" s="86"/>
      <c r="W11" s="86"/>
      <c r="X11" s="86"/>
      <c r="Y11" s="86"/>
      <c r="Z11" s="86"/>
      <c r="AA11" s="86"/>
      <c r="AB11" s="86"/>
      <c r="AC11" s="86"/>
      <c r="AD11" s="86"/>
      <c r="AE11" s="86"/>
    </row>
    <row r="12" spans="2:31" x14ac:dyDescent="0.3">
      <c r="B12" s="16">
        <v>3</v>
      </c>
      <c r="C12" s="8">
        <f t="shared" si="7"/>
        <v>1.0612079999999999</v>
      </c>
      <c r="D12" s="8">
        <f t="shared" si="8"/>
        <v>1.0303009999999999</v>
      </c>
      <c r="E12" s="8">
        <v>0.5</v>
      </c>
      <c r="F12" s="8">
        <f t="shared" si="0"/>
        <v>0.97059014792764453</v>
      </c>
      <c r="G12" s="8">
        <f t="shared" si="4"/>
        <v>-0.56120799999999993</v>
      </c>
      <c r="H12" s="8">
        <f t="shared" si="9"/>
        <v>-0.53030099999999991</v>
      </c>
      <c r="I12" s="8">
        <f t="shared" si="1"/>
        <v>-0.54470295573817751</v>
      </c>
      <c r="J12" s="8">
        <f t="shared" si="5"/>
        <v>-0.51470492603617779</v>
      </c>
      <c r="K12" s="8"/>
      <c r="L12" s="8"/>
      <c r="M12" s="8"/>
      <c r="N12" s="8"/>
      <c r="O12" s="8">
        <f t="shared" si="2"/>
        <v>-1.1573364179469949</v>
      </c>
      <c r="P12" s="8">
        <f t="shared" si="6"/>
        <v>-0.77524153120336148</v>
      </c>
      <c r="Q12" s="8">
        <f t="shared" si="3"/>
        <v>-1.1232993250972241</v>
      </c>
      <c r="R12" s="18"/>
      <c r="T12" s="86"/>
      <c r="U12" s="86"/>
      <c r="V12" s="86"/>
      <c r="W12" s="86"/>
      <c r="X12" s="86"/>
      <c r="Y12" s="86"/>
      <c r="Z12" s="86"/>
      <c r="AA12" s="86"/>
      <c r="AB12" s="86"/>
      <c r="AC12" s="86"/>
      <c r="AD12" s="86"/>
      <c r="AE12" s="86"/>
    </row>
    <row r="13" spans="2:31" x14ac:dyDescent="0.3">
      <c r="B13" s="16">
        <v>4</v>
      </c>
      <c r="C13" s="8">
        <f t="shared" si="7"/>
        <v>1.08243216</v>
      </c>
      <c r="D13" s="8">
        <f t="shared" si="8"/>
        <v>1.04060401</v>
      </c>
      <c r="E13" s="8">
        <v>0.5</v>
      </c>
      <c r="F13" s="8">
        <f t="shared" si="0"/>
        <v>0.96098034448281622</v>
      </c>
      <c r="G13" s="8">
        <f t="shared" si="4"/>
        <v>-0.58243215999999998</v>
      </c>
      <c r="H13" s="8">
        <f t="shared" si="9"/>
        <v>-0.54060401000000002</v>
      </c>
      <c r="I13" s="8">
        <f t="shared" si="1"/>
        <v>-0.55970585775467074</v>
      </c>
      <c r="J13" s="8">
        <f t="shared" si="5"/>
        <v>-0.51950982775859189</v>
      </c>
      <c r="K13" s="8"/>
      <c r="L13" s="8"/>
      <c r="M13" s="8"/>
      <c r="N13" s="8"/>
      <c r="O13" s="8">
        <f t="shared" si="2"/>
        <v>-1.1573364179469949</v>
      </c>
      <c r="P13" s="8">
        <f t="shared" si="6"/>
        <v>-0.77524153120336148</v>
      </c>
      <c r="Q13" s="8">
        <f t="shared" si="3"/>
        <v>-1.1121775496012118</v>
      </c>
      <c r="R13" s="18"/>
      <c r="T13" s="86"/>
      <c r="U13" s="86"/>
      <c r="V13" s="86"/>
      <c r="W13" s="86"/>
      <c r="X13" s="86"/>
      <c r="Y13" s="86"/>
      <c r="Z13" s="86"/>
      <c r="AA13" s="86"/>
      <c r="AB13" s="86"/>
      <c r="AC13" s="86"/>
      <c r="AD13" s="86"/>
      <c r="AE13" s="86"/>
    </row>
    <row r="14" spans="2:31" x14ac:dyDescent="0.3">
      <c r="B14" s="16">
        <v>5</v>
      </c>
      <c r="C14" s="8">
        <f t="shared" si="7"/>
        <v>1.1040808032</v>
      </c>
      <c r="D14" s="8">
        <f t="shared" si="8"/>
        <v>1.0510100500999999</v>
      </c>
      <c r="E14" s="8">
        <v>0.5</v>
      </c>
      <c r="F14" s="8">
        <f t="shared" si="0"/>
        <v>0.95146568760674888</v>
      </c>
      <c r="G14" s="8">
        <f t="shared" si="4"/>
        <v>-0.60408080320000002</v>
      </c>
      <c r="H14" s="8">
        <f t="shared" si="9"/>
        <v>-0.55101005009999993</v>
      </c>
      <c r="I14" s="8">
        <f t="shared" si="1"/>
        <v>-0.57476215678672515</v>
      </c>
      <c r="J14" s="8">
        <f t="shared" si="5"/>
        <v>-0.52426715619662556</v>
      </c>
      <c r="K14" s="8"/>
      <c r="L14" s="8"/>
      <c r="M14" s="8"/>
      <c r="N14" s="8"/>
      <c r="O14" s="8">
        <f t="shared" si="2"/>
        <v>-1.1573364179469949</v>
      </c>
      <c r="P14" s="8">
        <f t="shared" si="6"/>
        <v>-0.77524153120336148</v>
      </c>
      <c r="Q14" s="8">
        <f t="shared" si="3"/>
        <v>-1.1011658906942692</v>
      </c>
      <c r="R14" s="18"/>
      <c r="T14" s="86"/>
      <c r="U14" s="86"/>
      <c r="V14" s="86"/>
      <c r="W14" s="86"/>
      <c r="X14" s="86"/>
      <c r="Y14" s="86"/>
      <c r="Z14" s="86"/>
      <c r="AA14" s="86"/>
      <c r="AB14" s="86"/>
      <c r="AC14" s="86"/>
      <c r="AD14" s="86"/>
      <c r="AE14" s="86"/>
    </row>
    <row r="15" spans="2:31" x14ac:dyDescent="0.3">
      <c r="B15" s="16">
        <v>6</v>
      </c>
      <c r="C15" s="8">
        <f t="shared" si="7"/>
        <v>1.1261624192640001</v>
      </c>
      <c r="D15" s="8">
        <f t="shared" si="8"/>
        <v>1.0615201506009999</v>
      </c>
      <c r="E15" s="8">
        <v>0.5</v>
      </c>
      <c r="F15" s="8">
        <f t="shared" si="0"/>
        <v>0.94204523525420658</v>
      </c>
      <c r="G15" s="8">
        <f t="shared" si="4"/>
        <v>-0.62616241926400007</v>
      </c>
      <c r="H15" s="8">
        <f t="shared" si="9"/>
        <v>-0.56152015060099991</v>
      </c>
      <c r="I15" s="8">
        <f t="shared" si="1"/>
        <v>-0.58987332356289812</v>
      </c>
      <c r="J15" s="8">
        <f t="shared" si="5"/>
        <v>-0.52897738237289649</v>
      </c>
      <c r="K15" s="8"/>
      <c r="L15" s="8"/>
      <c r="M15" s="8"/>
      <c r="N15" s="8"/>
      <c r="O15" s="8">
        <f t="shared" si="2"/>
        <v>-1.1573364179469949</v>
      </c>
      <c r="P15" s="8">
        <f t="shared" si="6"/>
        <v>-0.77524153120336148</v>
      </c>
      <c r="Q15" s="8">
        <f t="shared" si="3"/>
        <v>-1.0902632581131375</v>
      </c>
      <c r="R15" s="18"/>
      <c r="T15" s="86"/>
      <c r="U15" s="86"/>
      <c r="V15" s="86"/>
      <c r="W15" s="86"/>
      <c r="X15" s="86"/>
      <c r="Y15" s="86"/>
      <c r="Z15" s="86"/>
      <c r="AA15" s="86"/>
      <c r="AB15" s="86"/>
      <c r="AC15" s="86"/>
      <c r="AD15" s="86"/>
      <c r="AE15" s="86"/>
    </row>
    <row r="16" spans="2:31" x14ac:dyDescent="0.3">
      <c r="B16" s="16">
        <v>7</v>
      </c>
      <c r="C16" s="8">
        <f t="shared" si="7"/>
        <v>1.14868566764928</v>
      </c>
      <c r="D16" s="8">
        <f t="shared" si="8"/>
        <v>1.0721353521070098</v>
      </c>
      <c r="E16" s="8">
        <v>0.5</v>
      </c>
      <c r="F16" s="8">
        <f t="shared" si="0"/>
        <v>0.93271805470713554</v>
      </c>
      <c r="G16" s="8">
        <f t="shared" si="4"/>
        <v>-0.64868566764928004</v>
      </c>
      <c r="H16" s="8">
        <f t="shared" si="9"/>
        <v>-0.57213535210700983</v>
      </c>
      <c r="I16" s="8">
        <f t="shared" si="1"/>
        <v>-0.60504083404623588</v>
      </c>
      <c r="J16" s="8">
        <f t="shared" si="5"/>
        <v>-0.53364097264643229</v>
      </c>
      <c r="K16" s="8"/>
      <c r="L16" s="8"/>
      <c r="M16" s="8"/>
      <c r="N16" s="8"/>
      <c r="O16" s="8">
        <f t="shared" si="2"/>
        <v>-1.1573364179469949</v>
      </c>
      <c r="P16" s="8">
        <f t="shared" si="6"/>
        <v>-0.77524153120336148</v>
      </c>
      <c r="Q16" s="8">
        <f t="shared" si="3"/>
        <v>-1.0794685723892454</v>
      </c>
      <c r="R16" s="18"/>
      <c r="T16" s="86"/>
      <c r="U16" s="86"/>
      <c r="V16" s="86"/>
      <c r="W16" s="86"/>
      <c r="X16" s="86"/>
      <c r="Y16" s="86"/>
      <c r="Z16" s="86"/>
      <c r="AA16" s="86"/>
      <c r="AB16" s="86"/>
      <c r="AC16" s="86"/>
      <c r="AD16" s="86"/>
      <c r="AE16" s="86"/>
    </row>
    <row r="17" spans="2:31" x14ac:dyDescent="0.3">
      <c r="B17" s="16">
        <v>8</v>
      </c>
      <c r="C17" s="8">
        <f t="shared" si="7"/>
        <v>1.1716593810022657</v>
      </c>
      <c r="D17" s="8">
        <f t="shared" si="8"/>
        <v>1.08285670562808</v>
      </c>
      <c r="E17" s="8">
        <v>0.5</v>
      </c>
      <c r="F17" s="8">
        <f t="shared" si="0"/>
        <v>0.92348322248231218</v>
      </c>
      <c r="G17" s="8">
        <f t="shared" si="4"/>
        <v>-0.67165938100226574</v>
      </c>
      <c r="H17" s="8">
        <f t="shared" si="9"/>
        <v>-0.58285670562808001</v>
      </c>
      <c r="I17" s="8">
        <f t="shared" si="1"/>
        <v>-0.62026616957844749</v>
      </c>
      <c r="J17" s="8">
        <f t="shared" si="5"/>
        <v>-0.5382583887588438</v>
      </c>
      <c r="K17" s="8"/>
      <c r="L17" s="8"/>
      <c r="M17" s="8"/>
      <c r="N17" s="8"/>
      <c r="O17" s="8">
        <f t="shared" si="2"/>
        <v>-1.1573364179469949</v>
      </c>
      <c r="P17" s="8">
        <f t="shared" si="6"/>
        <v>-0.77524153120336148</v>
      </c>
      <c r="Q17" s="8">
        <f t="shared" si="3"/>
        <v>-1.068780764741827</v>
      </c>
      <c r="R17" s="18"/>
      <c r="T17" s="86"/>
      <c r="U17" s="86"/>
      <c r="V17" s="86"/>
      <c r="W17" s="86"/>
      <c r="X17" s="86"/>
      <c r="Y17" s="86"/>
      <c r="Z17" s="86"/>
      <c r="AA17" s="86"/>
      <c r="AB17" s="86"/>
      <c r="AC17" s="86"/>
      <c r="AD17" s="86"/>
      <c r="AE17" s="86"/>
    </row>
    <row r="18" spans="2:31" x14ac:dyDescent="0.3">
      <c r="B18" s="16">
        <v>9</v>
      </c>
      <c r="C18" s="8">
        <f t="shared" si="7"/>
        <v>1.1950925686223111</v>
      </c>
      <c r="D18" s="8">
        <f t="shared" si="8"/>
        <v>1.0936852726843609</v>
      </c>
      <c r="E18" s="8">
        <v>0.5</v>
      </c>
      <c r="F18" s="8">
        <f t="shared" si="0"/>
        <v>0.91433982423991289</v>
      </c>
      <c r="G18" s="8">
        <f t="shared" si="4"/>
        <v>-0.69509256862231106</v>
      </c>
      <c r="H18" s="8">
        <f t="shared" si="9"/>
        <v>-0.59368527268436089</v>
      </c>
      <c r="I18" s="8">
        <f t="shared" si="1"/>
        <v>-0.63555081702459348</v>
      </c>
      <c r="J18" s="8">
        <f t="shared" si="5"/>
        <v>-0.54283008788004328</v>
      </c>
      <c r="K18" s="8"/>
      <c r="L18" s="8"/>
      <c r="M18" s="8"/>
      <c r="N18" s="8"/>
      <c r="O18" s="8">
        <f t="shared" si="2"/>
        <v>-1.1573364179469949</v>
      </c>
      <c r="P18" s="8">
        <f t="shared" si="6"/>
        <v>-0.77524153120336148</v>
      </c>
      <c r="Q18" s="8">
        <f t="shared" si="3"/>
        <v>-1.0581987769721057</v>
      </c>
      <c r="R18" s="18"/>
    </row>
    <row r="19" spans="2:31" x14ac:dyDescent="0.3">
      <c r="B19" s="16">
        <v>10</v>
      </c>
      <c r="C19" s="8">
        <f t="shared" si="7"/>
        <v>1.2189944199947573</v>
      </c>
      <c r="D19" s="8">
        <f t="shared" si="8"/>
        <v>1.1046221254112045</v>
      </c>
      <c r="E19" s="8">
        <v>0.5</v>
      </c>
      <c r="F19" s="8">
        <f t="shared" si="0"/>
        <v>0.90528695469298315</v>
      </c>
      <c r="G19" s="8">
        <f t="shared" si="4"/>
        <v>-0.71899441999475733</v>
      </c>
      <c r="H19" s="8">
        <f t="shared" si="9"/>
        <v>-0.60462212541120453</v>
      </c>
      <c r="I19" s="8">
        <f t="shared" si="1"/>
        <v>-0.65089626891830155</v>
      </c>
      <c r="J19" s="8">
        <f t="shared" si="5"/>
        <v>-0.54735652265350832</v>
      </c>
      <c r="K19" s="8"/>
      <c r="L19" s="8"/>
      <c r="M19" s="8"/>
      <c r="N19" s="8"/>
      <c r="O19" s="8">
        <f t="shared" si="2"/>
        <v>-1.1573364179469949</v>
      </c>
      <c r="P19" s="8">
        <f t="shared" si="6"/>
        <v>-0.77524153120336148</v>
      </c>
      <c r="Q19" s="8">
        <f t="shared" si="3"/>
        <v>-1.0477215613585207</v>
      </c>
      <c r="R19" s="18"/>
    </row>
    <row r="20" spans="2:31" x14ac:dyDescent="0.3">
      <c r="B20" s="16">
        <v>11</v>
      </c>
      <c r="C20" s="8">
        <f t="shared" si="7"/>
        <v>1.2433743083946525</v>
      </c>
      <c r="D20" s="8">
        <f t="shared" si="8"/>
        <v>1.1156683466653166</v>
      </c>
      <c r="E20" s="8">
        <v>0.5</v>
      </c>
      <c r="F20" s="8">
        <f t="shared" si="0"/>
        <v>0.89632371751780526</v>
      </c>
      <c r="G20" s="8">
        <f t="shared" si="4"/>
        <v>-0.74337430839465246</v>
      </c>
      <c r="H20" s="8">
        <f t="shared" si="9"/>
        <v>-0.61566834666531656</v>
      </c>
      <c r="I20" s="8">
        <f t="shared" si="1"/>
        <v>-0.66630402360752228</v>
      </c>
      <c r="J20" s="8">
        <f t="shared" si="5"/>
        <v>-0.55183814124109742</v>
      </c>
      <c r="K20" s="8"/>
      <c r="L20" s="8"/>
      <c r="M20" s="8"/>
      <c r="N20" s="8"/>
      <c r="O20" s="8">
        <f t="shared" si="2"/>
        <v>-1.1573364179469949</v>
      </c>
      <c r="P20" s="8">
        <f t="shared" si="6"/>
        <v>-0.77524153120336148</v>
      </c>
      <c r="Q20" s="8">
        <f t="shared" si="3"/>
        <v>-1.0373480805529909</v>
      </c>
      <c r="R20" s="18"/>
    </row>
    <row r="21" spans="2:31" x14ac:dyDescent="0.3">
      <c r="B21" s="16">
        <v>12</v>
      </c>
      <c r="C21" s="8">
        <f t="shared" si="7"/>
        <v>1.2682417945625455</v>
      </c>
      <c r="D21" s="8">
        <f t="shared" si="8"/>
        <v>1.1268250301319698</v>
      </c>
      <c r="E21" s="8">
        <v>0.5</v>
      </c>
      <c r="F21" s="8">
        <f t="shared" si="0"/>
        <v>0.88744922526515368</v>
      </c>
      <c r="G21" s="8">
        <f t="shared" si="4"/>
        <v>-0.76824179456254549</v>
      </c>
      <c r="H21" s="8">
        <f t="shared" si="9"/>
        <v>-0.62682503013196977</v>
      </c>
      <c r="I21" s="8">
        <f t="shared" si="1"/>
        <v>-0.68177558540084238</v>
      </c>
      <c r="J21" s="8">
        <f t="shared" si="5"/>
        <v>-0.55627538736742321</v>
      </c>
      <c r="K21" s="8"/>
      <c r="L21" s="8"/>
      <c r="M21" s="8"/>
      <c r="N21" s="8"/>
      <c r="O21" s="8">
        <f t="shared" si="2"/>
        <v>-1.1573364179469949</v>
      </c>
      <c r="P21" s="8">
        <f t="shared" si="6"/>
        <v>-0.77524153120336148</v>
      </c>
      <c r="Q21" s="8">
        <f t="shared" si="3"/>
        <v>-1.0270773074782087</v>
      </c>
      <c r="R21" s="18"/>
    </row>
    <row r="22" spans="2:31" x14ac:dyDescent="0.3">
      <c r="B22" s="16">
        <v>13</v>
      </c>
      <c r="C22" s="8">
        <f t="shared" si="7"/>
        <v>1.2936066304537963</v>
      </c>
      <c r="D22" s="8">
        <f t="shared" si="8"/>
        <v>1.1380932804332895</v>
      </c>
      <c r="E22" s="8">
        <v>0.5</v>
      </c>
      <c r="F22" s="8">
        <f t="shared" si="0"/>
        <v>0.87866259927242929</v>
      </c>
      <c r="G22" s="8">
        <f t="shared" si="4"/>
        <v>-0.79360663045379631</v>
      </c>
      <c r="H22" s="8">
        <f t="shared" si="9"/>
        <v>-0.6380932804332895</v>
      </c>
      <c r="I22" s="8">
        <f t="shared" si="1"/>
        <v>-0.69731246471436692</v>
      </c>
      <c r="J22" s="8">
        <f t="shared" si="5"/>
        <v>-0.56066870036378524</v>
      </c>
      <c r="K22" s="8"/>
      <c r="L22" s="8"/>
      <c r="M22" s="8"/>
      <c r="N22" s="8"/>
      <c r="O22" s="8">
        <f t="shared" si="2"/>
        <v>-1.1573364179469949</v>
      </c>
      <c r="P22" s="8">
        <f t="shared" si="6"/>
        <v>-0.77524153120336148</v>
      </c>
      <c r="Q22" s="8">
        <f t="shared" si="3"/>
        <v>-1.0169082252259491</v>
      </c>
      <c r="R22" s="18"/>
    </row>
    <row r="23" spans="2:31" x14ac:dyDescent="0.3">
      <c r="B23" s="16">
        <v>14</v>
      </c>
      <c r="C23" s="8">
        <f t="shared" si="7"/>
        <v>1.3194787630628724</v>
      </c>
      <c r="D23" s="8">
        <f t="shared" si="8"/>
        <v>1.1494742132376223</v>
      </c>
      <c r="E23" s="8">
        <v>0.5</v>
      </c>
      <c r="F23" s="8">
        <f t="shared" si="0"/>
        <v>0.86996296957666264</v>
      </c>
      <c r="G23" s="8">
        <f t="shared" si="4"/>
        <v>-0.81947876306287237</v>
      </c>
      <c r="H23" s="8">
        <f t="shared" si="9"/>
        <v>-0.64947421323762233</v>
      </c>
      <c r="I23" s="8">
        <f t="shared" si="1"/>
        <v>-0.71291617821918674</v>
      </c>
      <c r="J23" s="8">
        <f t="shared" si="5"/>
        <v>-0.56501851521166857</v>
      </c>
      <c r="K23" s="8"/>
      <c r="L23" s="8"/>
      <c r="M23" s="8"/>
      <c r="N23" s="8"/>
      <c r="O23" s="8">
        <f t="shared" si="2"/>
        <v>-1.1573364179469949</v>
      </c>
      <c r="P23" s="8">
        <f t="shared" si="6"/>
        <v>-0.77524153120336148</v>
      </c>
      <c r="Q23" s="8">
        <f t="shared" si="3"/>
        <v>-1.0068398269563852</v>
      </c>
      <c r="R23" s="18"/>
    </row>
    <row r="24" spans="2:31" x14ac:dyDescent="0.3">
      <c r="B24" s="16">
        <v>15</v>
      </c>
      <c r="C24" s="8">
        <f t="shared" si="7"/>
        <v>1.3458683383241299</v>
      </c>
      <c r="D24" s="8">
        <f t="shared" si="8"/>
        <v>1.1609689553699987</v>
      </c>
      <c r="E24" s="8">
        <v>0.5</v>
      </c>
      <c r="F24" s="8">
        <f t="shared" si="0"/>
        <v>0.86134947482837909</v>
      </c>
      <c r="G24" s="8">
        <f t="shared" si="4"/>
        <v>-0.84586833832412989</v>
      </c>
      <c r="H24" s="8">
        <f t="shared" si="9"/>
        <v>-0.66096895536999867</v>
      </c>
      <c r="I24" s="8">
        <f t="shared" si="1"/>
        <v>-0.72858824898944297</v>
      </c>
      <c r="J24" s="8">
        <f t="shared" si="5"/>
        <v>-0.56932526258581073</v>
      </c>
      <c r="K24" s="8"/>
      <c r="L24" s="8"/>
      <c r="M24" s="8"/>
      <c r="N24" s="8"/>
      <c r="O24" s="8">
        <f t="shared" si="2"/>
        <v>-1.1573364179469949</v>
      </c>
      <c r="P24" s="8">
        <f t="shared" si="6"/>
        <v>-0.77524153120336148</v>
      </c>
      <c r="Q24" s="8">
        <f t="shared" si="3"/>
        <v>-0.99687111579840149</v>
      </c>
      <c r="R24" s="18"/>
    </row>
    <row r="25" spans="2:31" x14ac:dyDescent="0.3">
      <c r="B25" s="16">
        <v>16</v>
      </c>
      <c r="C25" s="8">
        <f t="shared" si="7"/>
        <v>1.3727857050906125</v>
      </c>
      <c r="D25" s="8">
        <f t="shared" si="8"/>
        <v>1.1725786449236986</v>
      </c>
      <c r="E25" s="8">
        <v>0.5</v>
      </c>
      <c r="F25" s="8">
        <f t="shared" si="0"/>
        <v>0.8528212622063156</v>
      </c>
      <c r="G25" s="8">
        <f t="shared" si="4"/>
        <v>-0.87278570509061248</v>
      </c>
      <c r="H25" s="8">
        <f t="shared" si="9"/>
        <v>-0.67257864492369857</v>
      </c>
      <c r="I25" s="8">
        <f t="shared" si="1"/>
        <v>-0.74433020665100524</v>
      </c>
      <c r="J25" s="8">
        <f t="shared" si="5"/>
        <v>-0.57358936889684198</v>
      </c>
      <c r="K25" s="8"/>
      <c r="L25" s="8"/>
      <c r="M25" s="8"/>
      <c r="N25" s="8"/>
      <c r="O25" s="8">
        <f t="shared" si="2"/>
        <v>-1.1573364179469949</v>
      </c>
      <c r="P25" s="8">
        <f t="shared" si="6"/>
        <v>-0.77524153120336148</v>
      </c>
      <c r="Q25" s="8">
        <f t="shared" si="3"/>
        <v>-0.9870011047508922</v>
      </c>
      <c r="R25" s="18"/>
    </row>
    <row r="26" spans="2:31" x14ac:dyDescent="0.3">
      <c r="B26" s="16">
        <v>17</v>
      </c>
      <c r="C26" s="8">
        <f t="shared" si="7"/>
        <v>1.4002414191924248</v>
      </c>
      <c r="D26" s="8">
        <f t="shared" si="8"/>
        <v>1.1843044313729356</v>
      </c>
      <c r="E26" s="8">
        <v>0.5</v>
      </c>
      <c r="F26" s="8">
        <f t="shared" si="0"/>
        <v>0.84437748733298568</v>
      </c>
      <c r="G26" s="8">
        <f t="shared" si="4"/>
        <v>-0.90024141919242484</v>
      </c>
      <c r="H26" s="8">
        <f t="shared" si="9"/>
        <v>-0.68430443137293562</v>
      </c>
      <c r="I26" s="8">
        <f t="shared" si="1"/>
        <v>-0.76014358753078071</v>
      </c>
      <c r="J26" s="8">
        <f t="shared" si="5"/>
        <v>-0.57781125633350694</v>
      </c>
      <c r="K26" s="8"/>
      <c r="L26" s="8"/>
      <c r="M26" s="8"/>
      <c r="N26" s="8"/>
      <c r="O26" s="8">
        <f t="shared" si="2"/>
        <v>-1.1573364179469949</v>
      </c>
      <c r="P26" s="8">
        <f t="shared" si="6"/>
        <v>-0.77524153120336148</v>
      </c>
      <c r="Q26" s="8">
        <f t="shared" si="3"/>
        <v>-0.97722881658504168</v>
      </c>
      <c r="R26" s="18"/>
    </row>
    <row r="27" spans="2:31" x14ac:dyDescent="0.3">
      <c r="B27" s="16">
        <v>18</v>
      </c>
      <c r="C27" s="8">
        <f t="shared" si="7"/>
        <v>1.4282462475762734</v>
      </c>
      <c r="D27" s="8">
        <f t="shared" si="8"/>
        <v>1.196147475686665</v>
      </c>
      <c r="E27" s="8">
        <v>0.5</v>
      </c>
      <c r="F27" s="8">
        <f t="shared" si="0"/>
        <v>0.83601731419107495</v>
      </c>
      <c r="G27" s="8">
        <f t="shared" si="4"/>
        <v>-0.92824624757627339</v>
      </c>
      <c r="H27" s="8">
        <f t="shared" si="9"/>
        <v>-0.69614747568666502</v>
      </c>
      <c r="I27" s="8">
        <f t="shared" si="1"/>
        <v>-0.77602993480665972</v>
      </c>
      <c r="J27" s="8">
        <f t="shared" si="5"/>
        <v>-0.58199134290446231</v>
      </c>
      <c r="K27" s="8"/>
      <c r="L27" s="8"/>
      <c r="M27" s="8"/>
      <c r="N27" s="8"/>
      <c r="O27" s="8">
        <f t="shared" si="2"/>
        <v>-1.1573364179469949</v>
      </c>
      <c r="P27" s="8">
        <f t="shared" si="6"/>
        <v>-0.77524153120336148</v>
      </c>
      <c r="Q27" s="8">
        <f t="shared" si="3"/>
        <v>-0.96755328374756611</v>
      </c>
      <c r="R27" s="18"/>
    </row>
    <row r="28" spans="2:31" x14ac:dyDescent="0.3">
      <c r="B28" s="16">
        <v>19</v>
      </c>
      <c r="C28" s="8">
        <f t="shared" si="7"/>
        <v>1.4568111725277988</v>
      </c>
      <c r="D28" s="8">
        <f t="shared" si="8"/>
        <v>1.2081089504435316</v>
      </c>
      <c r="E28" s="8">
        <v>0.5</v>
      </c>
      <c r="F28" s="8">
        <f t="shared" si="0"/>
        <v>0.82773991504066846</v>
      </c>
      <c r="G28" s="8">
        <f t="shared" si="4"/>
        <v>-0.95681117252779879</v>
      </c>
      <c r="H28" s="8">
        <f t="shared" si="9"/>
        <v>-0.70810895044353162</v>
      </c>
      <c r="I28" s="8">
        <f t="shared" si="1"/>
        <v>-0.7919907986581225</v>
      </c>
      <c r="J28" s="8">
        <f t="shared" si="5"/>
        <v>-0.58613004247966582</v>
      </c>
      <c r="K28" s="8"/>
      <c r="L28" s="8"/>
      <c r="M28" s="8"/>
      <c r="N28" s="8"/>
      <c r="O28" s="8">
        <f t="shared" si="2"/>
        <v>-1.1573364179469949</v>
      </c>
      <c r="P28" s="8">
        <f t="shared" si="6"/>
        <v>-0.77524153120336148</v>
      </c>
      <c r="Q28" s="8">
        <f t="shared" si="3"/>
        <v>-0.95797354826491721</v>
      </c>
      <c r="R28" s="18"/>
    </row>
    <row r="29" spans="2:31" x14ac:dyDescent="0.3">
      <c r="B29" s="16">
        <v>20</v>
      </c>
      <c r="C29" s="8">
        <f t="shared" si="7"/>
        <v>1.4859473959783549</v>
      </c>
      <c r="D29" s="8">
        <f t="shared" si="8"/>
        <v>1.220190039947967</v>
      </c>
      <c r="E29" s="8">
        <v>0.5</v>
      </c>
      <c r="F29" s="8">
        <f t="shared" si="0"/>
        <v>0.81954447033729538</v>
      </c>
      <c r="G29" s="8">
        <f t="shared" si="4"/>
        <v>-0.9859473959783549</v>
      </c>
      <c r="H29" s="8">
        <f t="shared" si="9"/>
        <v>-0.72019003994796704</v>
      </c>
      <c r="I29" s="8">
        <f t="shared" si="1"/>
        <v>-0.80802773641751646</v>
      </c>
      <c r="J29" s="8">
        <f t="shared" si="5"/>
        <v>-0.5902277648313522</v>
      </c>
      <c r="K29" s="8"/>
      <c r="L29" s="8"/>
      <c r="M29" s="8"/>
      <c r="N29" s="8"/>
      <c r="O29" s="8">
        <f t="shared" si="2"/>
        <v>-1.1573364179469949</v>
      </c>
      <c r="P29" s="8">
        <f t="shared" si="6"/>
        <v>-0.77524153120336148</v>
      </c>
      <c r="Q29" s="8">
        <f t="shared" si="3"/>
        <v>-0.94848866164843271</v>
      </c>
      <c r="R29" s="18"/>
    </row>
    <row r="30" spans="2:31" x14ac:dyDescent="0.3">
      <c r="B30" s="16">
        <v>21</v>
      </c>
      <c r="C30" s="8">
        <f t="shared" si="7"/>
        <v>1.5156663438979221</v>
      </c>
      <c r="D30" s="8">
        <f t="shared" si="8"/>
        <v>1.2323919403474468</v>
      </c>
      <c r="E30" s="8">
        <v>0.5</v>
      </c>
      <c r="F30" s="8">
        <f t="shared" si="0"/>
        <v>0.81143016865078765</v>
      </c>
      <c r="G30" s="8">
        <f t="shared" si="4"/>
        <v>-1.0156663438979221</v>
      </c>
      <c r="H30" s="8">
        <f t="shared" si="9"/>
        <v>-0.73239194034744681</v>
      </c>
      <c r="I30" s="8">
        <f t="shared" si="1"/>
        <v>-0.82414231272201977</v>
      </c>
      <c r="J30" s="8">
        <f t="shared" si="5"/>
        <v>-0.5942849156746064</v>
      </c>
      <c r="K30" s="8"/>
      <c r="L30" s="8"/>
      <c r="M30" s="8"/>
      <c r="N30" s="8"/>
      <c r="O30" s="8">
        <f t="shared" si="2"/>
        <v>-1.1573364179469949</v>
      </c>
      <c r="P30" s="8">
        <f t="shared" si="6"/>
        <v>-0.77524153120336148</v>
      </c>
      <c r="Q30" s="8">
        <f t="shared" si="3"/>
        <v>-0.93909768480042854</v>
      </c>
      <c r="R30" s="18"/>
    </row>
    <row r="31" spans="2:31" x14ac:dyDescent="0.3">
      <c r="B31" s="16">
        <v>22</v>
      </c>
      <c r="C31" s="8">
        <f t="shared" si="7"/>
        <v>1.5459796707758806</v>
      </c>
      <c r="D31" s="8">
        <f t="shared" si="8"/>
        <v>1.2447158597509214</v>
      </c>
      <c r="E31" s="8">
        <v>0.5</v>
      </c>
      <c r="F31" s="8">
        <f t="shared" si="0"/>
        <v>0.80339620658493804</v>
      </c>
      <c r="G31" s="8">
        <f t="shared" si="4"/>
        <v>-1.0459796707758806</v>
      </c>
      <c r="H31" s="8">
        <f t="shared" si="9"/>
        <v>-0.74471585975092136</v>
      </c>
      <c r="I31" s="8">
        <f t="shared" si="1"/>
        <v>-0.84033609966630485</v>
      </c>
      <c r="J31" s="8">
        <f t="shared" si="5"/>
        <v>-0.59830189670753098</v>
      </c>
      <c r="K31" s="8"/>
      <c r="L31" s="8"/>
      <c r="M31" s="8"/>
      <c r="N31" s="8"/>
      <c r="O31" s="8">
        <f t="shared" si="2"/>
        <v>-1.1573364179469949</v>
      </c>
      <c r="P31" s="8">
        <f t="shared" si="6"/>
        <v>-0.77524153120336148</v>
      </c>
      <c r="Q31" s="8">
        <f t="shared" si="3"/>
        <v>-0.92979968792121614</v>
      </c>
      <c r="R31" s="18"/>
    </row>
    <row r="32" spans="2:31" x14ac:dyDescent="0.3">
      <c r="B32" s="16">
        <v>23</v>
      </c>
      <c r="C32" s="8">
        <f t="shared" si="7"/>
        <v>1.5768992641913981</v>
      </c>
      <c r="D32" s="8">
        <f t="shared" si="8"/>
        <v>1.2571630183484306</v>
      </c>
      <c r="E32" s="8">
        <v>0.5</v>
      </c>
      <c r="F32" s="8">
        <f t="shared" si="0"/>
        <v>0.79544178869795856</v>
      </c>
      <c r="G32" s="8">
        <f t="shared" si="4"/>
        <v>-1.0768992641913981</v>
      </c>
      <c r="H32" s="8">
        <f t="shared" si="9"/>
        <v>-0.75716301834843058</v>
      </c>
      <c r="I32" s="8">
        <f t="shared" si="1"/>
        <v>-0.85661067695592119</v>
      </c>
      <c r="J32" s="8">
        <f t="shared" si="5"/>
        <v>-0.60227910565102083</v>
      </c>
      <c r="K32" s="8"/>
      <c r="L32" s="8"/>
      <c r="M32" s="8"/>
      <c r="N32" s="8"/>
      <c r="O32" s="8">
        <f t="shared" si="2"/>
        <v>-1.1573364179469949</v>
      </c>
      <c r="P32" s="8">
        <f t="shared" si="6"/>
        <v>-0.77524153120336148</v>
      </c>
      <c r="Q32" s="8">
        <f t="shared" si="3"/>
        <v>-0.92059375041704583</v>
      </c>
      <c r="R32" s="18"/>
    </row>
    <row r="33" spans="2:18" x14ac:dyDescent="0.3">
      <c r="B33" s="16">
        <v>24</v>
      </c>
      <c r="C33" s="8">
        <f t="shared" si="7"/>
        <v>1.6084372494752261</v>
      </c>
      <c r="D33" s="8">
        <f t="shared" si="8"/>
        <v>1.269734648531915</v>
      </c>
      <c r="E33" s="8">
        <v>0.5</v>
      </c>
      <c r="F33" s="8">
        <f t="shared" si="0"/>
        <v>0.78756612742372123</v>
      </c>
      <c r="G33" s="8">
        <f t="shared" si="4"/>
        <v>-1.1084372494752261</v>
      </c>
      <c r="H33" s="8">
        <f t="shared" si="9"/>
        <v>-0.76973464853191498</v>
      </c>
      <c r="I33" s="8">
        <f t="shared" si="1"/>
        <v>-0.87296763206140504</v>
      </c>
      <c r="J33" s="8">
        <f t="shared" si="5"/>
        <v>-0.60621693628813944</v>
      </c>
      <c r="K33" s="8"/>
      <c r="L33" s="8"/>
      <c r="M33" s="8"/>
      <c r="N33" s="8"/>
      <c r="O33" s="8">
        <f t="shared" si="2"/>
        <v>-1.1573364179469949</v>
      </c>
      <c r="P33" s="8">
        <f t="shared" si="6"/>
        <v>-0.77524153120336148</v>
      </c>
      <c r="Q33" s="8">
        <f t="shared" si="3"/>
        <v>-0.91147896080895607</v>
      </c>
      <c r="R33" s="18"/>
    </row>
    <row r="34" spans="2:18" x14ac:dyDescent="0.3">
      <c r="B34" s="16">
        <v>25</v>
      </c>
      <c r="C34" s="8">
        <f t="shared" si="7"/>
        <v>1.6406059944647307</v>
      </c>
      <c r="D34" s="8">
        <f t="shared" si="8"/>
        <v>1.282431995017234</v>
      </c>
      <c r="E34" s="8">
        <v>0.5</v>
      </c>
      <c r="F34" s="8">
        <f t="shared" si="0"/>
        <v>0.77976844299378323</v>
      </c>
      <c r="G34" s="8">
        <f t="shared" si="4"/>
        <v>-1.1406059944647307</v>
      </c>
      <c r="H34" s="8">
        <f t="shared" si="9"/>
        <v>-0.78243199501723404</v>
      </c>
      <c r="I34" s="8">
        <f t="shared" si="1"/>
        <v>-0.88940856037313876</v>
      </c>
      <c r="J34" s="8">
        <f t="shared" si="5"/>
        <v>-0.61011577850310816</v>
      </c>
      <c r="K34" s="8"/>
      <c r="L34" s="8"/>
      <c r="M34" s="8"/>
      <c r="N34" s="8"/>
      <c r="O34" s="8">
        <f t="shared" si="2"/>
        <v>-1.1573364179469949</v>
      </c>
      <c r="P34" s="8">
        <f t="shared" si="6"/>
        <v>-0.77524153120336148</v>
      </c>
      <c r="Q34" s="8">
        <f t="shared" si="3"/>
        <v>-0.90245441664253057</v>
      </c>
      <c r="R34" s="18"/>
    </row>
    <row r="35" spans="2:18" x14ac:dyDescent="0.3">
      <c r="B35" s="16">
        <v>26</v>
      </c>
      <c r="C35" s="8">
        <f t="shared" si="7"/>
        <v>1.6734181143540252</v>
      </c>
      <c r="D35" s="8">
        <f t="shared" si="8"/>
        <v>1.2952563149674063</v>
      </c>
      <c r="E35" s="8">
        <v>0.5</v>
      </c>
      <c r="F35" s="8">
        <f t="shared" si="0"/>
        <v>0.77204796336018144</v>
      </c>
      <c r="G35" s="8">
        <f t="shared" si="4"/>
        <v>-1.1734181143540252</v>
      </c>
      <c r="H35" s="8">
        <f t="shared" si="9"/>
        <v>-0.79525631496740634</v>
      </c>
      <c r="I35" s="8">
        <f t="shared" si="1"/>
        <v>-0.90593506535696966</v>
      </c>
      <c r="J35" s="8">
        <f t="shared" si="5"/>
        <v>-0.613976018319909</v>
      </c>
      <c r="K35" s="8"/>
      <c r="L35" s="8"/>
      <c r="M35" s="8"/>
      <c r="N35" s="8"/>
      <c r="O35" s="8">
        <f t="shared" si="2"/>
        <v>-1.1573364179469949</v>
      </c>
      <c r="P35" s="8">
        <f t="shared" si="6"/>
        <v>-0.77524153120336148</v>
      </c>
      <c r="Q35" s="8">
        <f t="shared" si="3"/>
        <v>-0.89351922439854514</v>
      </c>
      <c r="R35" s="18"/>
    </row>
    <row r="36" spans="2:18" x14ac:dyDescent="0.3">
      <c r="B36" s="16">
        <v>27</v>
      </c>
      <c r="C36" s="8">
        <f t="shared" si="7"/>
        <v>1.7068864766411058</v>
      </c>
      <c r="D36" s="8">
        <f t="shared" si="8"/>
        <v>1.3082088781170804</v>
      </c>
      <c r="E36" s="8">
        <v>0.5</v>
      </c>
      <c r="F36" s="8">
        <f t="shared" si="0"/>
        <v>0.76440392411899183</v>
      </c>
      <c r="G36" s="8">
        <f t="shared" si="4"/>
        <v>-1.2068864766411058</v>
      </c>
      <c r="H36" s="8">
        <f t="shared" si="9"/>
        <v>-0.80820887811708042</v>
      </c>
      <c r="I36" s="8">
        <f t="shared" si="1"/>
        <v>-0.92254875871060527</v>
      </c>
      <c r="J36" s="8">
        <f t="shared" si="5"/>
        <v>-0.61779803794050425</v>
      </c>
      <c r="K36" s="8"/>
      <c r="L36" s="8"/>
      <c r="M36" s="8"/>
      <c r="N36" s="8"/>
      <c r="O36" s="8">
        <f t="shared" si="2"/>
        <v>-1.1573364179469949</v>
      </c>
      <c r="P36" s="8">
        <f t="shared" si="6"/>
        <v>-0.77524153120336148</v>
      </c>
      <c r="Q36" s="8">
        <f t="shared" si="3"/>
        <v>-0.88467249940450055</v>
      </c>
      <c r="R36" s="18"/>
    </row>
    <row r="37" spans="2:18" x14ac:dyDescent="0.3">
      <c r="B37" s="16">
        <v>28</v>
      </c>
      <c r="C37" s="8">
        <f t="shared" si="7"/>
        <v>1.7410242061739281</v>
      </c>
      <c r="D37" s="8">
        <f t="shared" si="8"/>
        <v>1.3212909668982513</v>
      </c>
      <c r="E37" s="8">
        <v>0.5</v>
      </c>
      <c r="F37" s="8">
        <f t="shared" si="0"/>
        <v>0.75683556843464528</v>
      </c>
      <c r="G37" s="8">
        <f t="shared" si="4"/>
        <v>-1.2410242061739281</v>
      </c>
      <c r="H37" s="8">
        <f t="shared" si="9"/>
        <v>-0.82129096689825132</v>
      </c>
      <c r="I37" s="8">
        <f t="shared" si="1"/>
        <v>-0.93925126052079921</v>
      </c>
      <c r="J37" s="8">
        <f t="shared" si="5"/>
        <v>-0.62158221578267747</v>
      </c>
      <c r="K37" s="8"/>
      <c r="L37" s="8"/>
      <c r="M37" s="8"/>
      <c r="N37" s="8"/>
      <c r="O37" s="8">
        <f t="shared" si="2"/>
        <v>-1.1573364179469949</v>
      </c>
      <c r="P37" s="8">
        <f t="shared" si="6"/>
        <v>-0.77524153120336148</v>
      </c>
      <c r="Q37" s="8">
        <f t="shared" si="3"/>
        <v>-0.87591336574703016</v>
      </c>
      <c r="R37" s="18"/>
    </row>
    <row r="38" spans="2:18" x14ac:dyDescent="0.3">
      <c r="B38" s="16">
        <v>29</v>
      </c>
      <c r="C38" s="8">
        <f t="shared" si="7"/>
        <v>1.7758446902974065</v>
      </c>
      <c r="D38" s="8">
        <f t="shared" si="8"/>
        <v>1.3345038765672339</v>
      </c>
      <c r="E38" s="8">
        <v>0.5</v>
      </c>
      <c r="F38" s="8">
        <f t="shared" si="0"/>
        <v>0.74934214696499535</v>
      </c>
      <c r="G38" s="8">
        <f t="shared" si="4"/>
        <v>-1.2758446902974065</v>
      </c>
      <c r="H38" s="8">
        <f t="shared" si="9"/>
        <v>-0.8345038765672339</v>
      </c>
      <c r="I38" s="8">
        <f t="shared" si="1"/>
        <v>-0.95604419942134822</v>
      </c>
      <c r="J38" s="8">
        <f t="shared" si="5"/>
        <v>-0.62532892651750249</v>
      </c>
      <c r="K38" s="8"/>
      <c r="L38" s="8"/>
      <c r="M38" s="8"/>
      <c r="N38" s="8"/>
      <c r="O38" s="8">
        <f t="shared" si="2"/>
        <v>-1.1573364179469949</v>
      </c>
      <c r="P38" s="8">
        <f t="shared" si="6"/>
        <v>-0.77524153120336148</v>
      </c>
      <c r="Q38" s="8">
        <f t="shared" si="3"/>
        <v>-0.86724095618517838</v>
      </c>
      <c r="R38" s="18"/>
    </row>
    <row r="39" spans="2:18" x14ac:dyDescent="0.3">
      <c r="B39" s="16">
        <v>30</v>
      </c>
      <c r="C39" s="8">
        <f t="shared" si="7"/>
        <v>1.8113615841033548</v>
      </c>
      <c r="D39" s="8">
        <f t="shared" si="8"/>
        <v>1.3478489153329063</v>
      </c>
      <c r="E39" s="8">
        <v>0.5</v>
      </c>
      <c r="F39" s="8">
        <f t="shared" si="0"/>
        <v>0.74192291778712394</v>
      </c>
      <c r="G39" s="8">
        <f t="shared" si="4"/>
        <v>-1.3113615841033548</v>
      </c>
      <c r="H39" s="8">
        <f t="shared" si="9"/>
        <v>-0.84784891533290629</v>
      </c>
      <c r="I39" s="8">
        <f t="shared" si="1"/>
        <v>-0.97292921275190591</v>
      </c>
      <c r="J39" s="8">
        <f t="shared" si="5"/>
        <v>-0.62903854110643809</v>
      </c>
      <c r="K39" s="8"/>
      <c r="L39" s="8"/>
      <c r="M39" s="8"/>
      <c r="N39" s="8"/>
      <c r="O39" s="8">
        <f t="shared" si="2"/>
        <v>-1.1573364179469949</v>
      </c>
      <c r="P39" s="8">
        <f t="shared" si="6"/>
        <v>-0.77524153120336148</v>
      </c>
      <c r="Q39" s="8">
        <f t="shared" si="3"/>
        <v>-0.85865441206453286</v>
      </c>
      <c r="R39" s="18"/>
    </row>
    <row r="40" spans="2:18" x14ac:dyDescent="0.3">
      <c r="B40" s="16">
        <v>31</v>
      </c>
      <c r="C40" s="8">
        <f t="shared" si="7"/>
        <v>1.8475888157854219</v>
      </c>
      <c r="D40" s="8">
        <f t="shared" si="8"/>
        <v>1.3613274044862353</v>
      </c>
      <c r="E40" s="8">
        <v>0.5</v>
      </c>
      <c r="F40" s="8">
        <f t="shared" si="0"/>
        <v>0.73457714632388538</v>
      </c>
      <c r="G40" s="8">
        <f t="shared" si="4"/>
        <v>-1.3475888157854219</v>
      </c>
      <c r="H40" s="8">
        <f t="shared" si="9"/>
        <v>-0.86132740448623535</v>
      </c>
      <c r="I40" s="8">
        <f t="shared" si="1"/>
        <v>-0.98990794671763926</v>
      </c>
      <c r="J40" s="8">
        <f t="shared" si="5"/>
        <v>-0.6327114268380577</v>
      </c>
      <c r="K40" s="8"/>
      <c r="L40" s="8"/>
      <c r="M40" s="8"/>
      <c r="N40" s="8"/>
      <c r="O40" s="8">
        <f t="shared" si="2"/>
        <v>-1.1573364179469949</v>
      </c>
      <c r="P40" s="8">
        <f t="shared" si="6"/>
        <v>-0.77524153120336148</v>
      </c>
      <c r="Q40" s="8">
        <f t="shared" si="3"/>
        <v>-0.85015288323221105</v>
      </c>
      <c r="R40" s="18"/>
    </row>
    <row r="41" spans="2:18" x14ac:dyDescent="0.3">
      <c r="B41" s="16">
        <v>32</v>
      </c>
      <c r="C41" s="8">
        <f t="shared" si="7"/>
        <v>1.8845405921011305</v>
      </c>
      <c r="D41" s="8">
        <f t="shared" si="8"/>
        <v>1.3749406785310978</v>
      </c>
      <c r="E41" s="8">
        <v>0.5</v>
      </c>
      <c r="F41" s="8">
        <f t="shared" ref="F41:F60" si="10">1/(1+$D$3)^B41</f>
        <v>0.7273041052711734</v>
      </c>
      <c r="G41" s="8">
        <f t="shared" si="4"/>
        <v>-1.3845405921011305</v>
      </c>
      <c r="H41" s="8">
        <f t="shared" si="9"/>
        <v>-0.8749406785310978</v>
      </c>
      <c r="I41" s="8">
        <f t="shared" ref="I41:I60" si="11">G41*F41</f>
        <v>-1.0069820565497334</v>
      </c>
      <c r="J41" s="8">
        <f t="shared" si="5"/>
        <v>-0.63634794736441347</v>
      </c>
      <c r="K41" s="8"/>
      <c r="L41" s="8"/>
      <c r="M41" s="8"/>
      <c r="N41" s="8"/>
      <c r="O41" s="8">
        <f t="shared" si="2"/>
        <v>-1.1573364179469949</v>
      </c>
      <c r="P41" s="8">
        <f t="shared" si="6"/>
        <v>-0.77524153120336148</v>
      </c>
      <c r="Q41" s="8">
        <f t="shared" ref="Q41:Q60" si="12">O41*F41</f>
        <v>-0.84173552795268392</v>
      </c>
      <c r="R41" s="18"/>
    </row>
    <row r="42" spans="2:18" x14ac:dyDescent="0.3">
      <c r="B42" s="16">
        <v>33</v>
      </c>
      <c r="C42" s="8">
        <f t="shared" si="7"/>
        <v>1.9222314039431532</v>
      </c>
      <c r="D42" s="8">
        <f t="shared" si="8"/>
        <v>1.3886900853164088</v>
      </c>
      <c r="E42" s="8">
        <v>0.5</v>
      </c>
      <c r="F42" s="8">
        <f t="shared" si="10"/>
        <v>0.72010307452591427</v>
      </c>
      <c r="G42" s="8">
        <f t="shared" ref="G42:G60" si="13">E42-C42</f>
        <v>-1.4222314039431532</v>
      </c>
      <c r="H42" s="8">
        <f t="shared" si="9"/>
        <v>-0.88869008531640881</v>
      </c>
      <c r="I42" s="8">
        <f t="shared" si="11"/>
        <v>-1.024153206666772</v>
      </c>
      <c r="J42" s="8">
        <f t="shared" si="5"/>
        <v>-0.63994846273704309</v>
      </c>
      <c r="K42" s="8"/>
      <c r="L42" s="8"/>
      <c r="M42" s="8"/>
      <c r="N42" s="8"/>
      <c r="O42" s="8">
        <f t="shared" si="2"/>
        <v>-1.1573364179469949</v>
      </c>
      <c r="P42" s="8">
        <f t="shared" si="6"/>
        <v>-0.77524153120336148</v>
      </c>
      <c r="Q42" s="8">
        <f t="shared" si="12"/>
        <v>-0.83340151282443953</v>
      </c>
      <c r="R42" s="18"/>
    </row>
    <row r="43" spans="2:18" x14ac:dyDescent="0.3">
      <c r="B43" s="16">
        <v>34</v>
      </c>
      <c r="C43" s="8">
        <f t="shared" si="7"/>
        <v>1.9606760320220162</v>
      </c>
      <c r="D43" s="8">
        <f t="shared" si="8"/>
        <v>1.4025769861695729</v>
      </c>
      <c r="E43" s="8">
        <v>0.5</v>
      </c>
      <c r="F43" s="8">
        <f t="shared" si="10"/>
        <v>0.71297334111476662</v>
      </c>
      <c r="G43" s="8">
        <f t="shared" si="13"/>
        <v>-1.4606760320220162</v>
      </c>
      <c r="H43" s="8">
        <f t="shared" si="9"/>
        <v>-0.90257698616957294</v>
      </c>
      <c r="I43" s="8">
        <f t="shared" si="11"/>
        <v>-1.0414230708369967</v>
      </c>
      <c r="J43" s="8">
        <f t="shared" si="5"/>
        <v>-0.64351332944261697</v>
      </c>
      <c r="K43" s="8"/>
      <c r="L43" s="8"/>
      <c r="M43" s="8"/>
      <c r="N43" s="8"/>
      <c r="O43" s="8">
        <f t="shared" si="2"/>
        <v>-1.1573364179469949</v>
      </c>
      <c r="P43" s="8">
        <f t="shared" si="6"/>
        <v>-0.77524153120336148</v>
      </c>
      <c r="Q43" s="8">
        <f t="shared" si="12"/>
        <v>-0.82515001269746491</v>
      </c>
      <c r="R43" s="18"/>
    </row>
    <row r="44" spans="2:18" x14ac:dyDescent="0.3">
      <c r="B44" s="16">
        <v>35</v>
      </c>
      <c r="C44" s="8">
        <f t="shared" si="7"/>
        <v>1.9998895526624565</v>
      </c>
      <c r="D44" s="8">
        <f t="shared" si="8"/>
        <v>1.4166027560312686</v>
      </c>
      <c r="E44" s="8">
        <v>0.5</v>
      </c>
      <c r="F44" s="8">
        <f t="shared" si="10"/>
        <v>0.70591419912353137</v>
      </c>
      <c r="G44" s="8">
        <f t="shared" si="13"/>
        <v>-1.4998895526624565</v>
      </c>
      <c r="H44" s="8">
        <f t="shared" si="9"/>
        <v>-0.91660275603126862</v>
      </c>
      <c r="I44" s="8">
        <f t="shared" si="11"/>
        <v>-1.0587933323414698</v>
      </c>
      <c r="J44" s="8">
        <f t="shared" si="5"/>
        <v>-0.64704290043823465</v>
      </c>
      <c r="K44" s="8"/>
      <c r="L44" s="8"/>
      <c r="M44" s="8"/>
      <c r="N44" s="8"/>
      <c r="O44" s="8">
        <f t="shared" si="2"/>
        <v>-1.1573364179469949</v>
      </c>
      <c r="P44" s="8">
        <f t="shared" si="6"/>
        <v>-0.77524153120336148</v>
      </c>
      <c r="Q44" s="8">
        <f t="shared" si="12"/>
        <v>-0.81698021059154946</v>
      </c>
      <c r="R44" s="18"/>
    </row>
    <row r="45" spans="2:18" x14ac:dyDescent="0.3">
      <c r="B45" s="16">
        <v>36</v>
      </c>
      <c r="C45" s="8">
        <f t="shared" si="7"/>
        <v>2.0398873437157055</v>
      </c>
      <c r="D45" s="8">
        <f t="shared" si="8"/>
        <v>1.4307687835915812</v>
      </c>
      <c r="E45" s="8">
        <v>0.5</v>
      </c>
      <c r="F45" s="8">
        <f t="shared" si="10"/>
        <v>0.69892494962725871</v>
      </c>
      <c r="G45" s="8">
        <f t="shared" si="13"/>
        <v>-1.5398873437157055</v>
      </c>
      <c r="H45" s="8">
        <f t="shared" si="9"/>
        <v>-0.93076878359158122</v>
      </c>
      <c r="I45" s="8">
        <f t="shared" si="11"/>
        <v>-1.0762656841381526</v>
      </c>
      <c r="J45" s="8">
        <f t="shared" si="5"/>
        <v>-0.65053752518637076</v>
      </c>
      <c r="K45" s="8"/>
      <c r="L45" s="8"/>
      <c r="M45" s="8"/>
      <c r="N45" s="8"/>
      <c r="O45" s="8">
        <f t="shared" si="2"/>
        <v>-1.1573364179469949</v>
      </c>
      <c r="P45" s="8">
        <f t="shared" si="6"/>
        <v>-0.77524153120336148</v>
      </c>
      <c r="Q45" s="8">
        <f t="shared" si="12"/>
        <v>-0.80889129761539547</v>
      </c>
      <c r="R45" s="18"/>
    </row>
    <row r="46" spans="2:18" x14ac:dyDescent="0.3">
      <c r="B46" s="16">
        <v>37</v>
      </c>
      <c r="C46" s="8">
        <f t="shared" si="7"/>
        <v>2.0806850905900198</v>
      </c>
      <c r="D46" s="8">
        <f t="shared" si="8"/>
        <v>1.4450764714274971</v>
      </c>
      <c r="E46" s="8">
        <v>0.5</v>
      </c>
      <c r="F46" s="8">
        <f t="shared" si="10"/>
        <v>0.69200490062104825</v>
      </c>
      <c r="G46" s="8">
        <f t="shared" si="13"/>
        <v>-1.5806850905900198</v>
      </c>
      <c r="H46" s="8">
        <f t="shared" si="9"/>
        <v>-0.94507647142749707</v>
      </c>
      <c r="I46" s="8">
        <f t="shared" si="11"/>
        <v>-1.0938418290269194</v>
      </c>
      <c r="J46" s="8">
        <f t="shared" si="5"/>
        <v>-0.6539975496894761</v>
      </c>
      <c r="K46" s="8"/>
      <c r="L46" s="8"/>
      <c r="M46" s="8"/>
      <c r="N46" s="8"/>
      <c r="O46" s="8">
        <f t="shared" si="2"/>
        <v>-1.1573364179469949</v>
      </c>
      <c r="P46" s="8">
        <f t="shared" si="6"/>
        <v>-0.77524153120336148</v>
      </c>
      <c r="Q46" s="8">
        <f t="shared" si="12"/>
        <v>-0.80088247288653014</v>
      </c>
      <c r="R46" s="18"/>
    </row>
    <row r="47" spans="2:18" x14ac:dyDescent="0.3">
      <c r="B47" s="16">
        <v>38</v>
      </c>
      <c r="C47" s="8">
        <f t="shared" si="7"/>
        <v>2.1222987924018204</v>
      </c>
      <c r="D47" s="8">
        <f t="shared" si="8"/>
        <v>1.4595272361417722</v>
      </c>
      <c r="E47" s="8">
        <v>0.5</v>
      </c>
      <c r="F47" s="8">
        <f t="shared" si="10"/>
        <v>0.68515336695153284</v>
      </c>
      <c r="G47" s="8">
        <f t="shared" si="13"/>
        <v>-1.6222987924018204</v>
      </c>
      <c r="H47" s="8">
        <f t="shared" si="9"/>
        <v>-0.95952723614177216</v>
      </c>
      <c r="I47" s="8">
        <f t="shared" si="11"/>
        <v>-1.1115234798155131</v>
      </c>
      <c r="J47" s="8">
        <f t="shared" si="5"/>
        <v>-0.65742331652423369</v>
      </c>
      <c r="K47" s="8"/>
      <c r="L47" s="8"/>
      <c r="M47" s="8"/>
      <c r="N47" s="8"/>
      <c r="O47" s="8">
        <f t="shared" si="2"/>
        <v>-1.1573364179469949</v>
      </c>
      <c r="P47" s="8">
        <f t="shared" si="6"/>
        <v>-0.77524153120336148</v>
      </c>
      <c r="Q47" s="8">
        <f t="shared" si="12"/>
        <v>-0.79295294345200995</v>
      </c>
      <c r="R47" s="18"/>
    </row>
    <row r="48" spans="2:18" x14ac:dyDescent="0.3">
      <c r="B48" s="16">
        <v>39</v>
      </c>
      <c r="C48" s="8">
        <f t="shared" si="7"/>
        <v>2.1647447682498568</v>
      </c>
      <c r="D48" s="8">
        <f t="shared" si="8"/>
        <v>1.4741225085031899</v>
      </c>
      <c r="E48" s="8">
        <v>0.5</v>
      </c>
      <c r="F48" s="8">
        <f t="shared" si="10"/>
        <v>0.6783696702490426</v>
      </c>
      <c r="G48" s="8">
        <f t="shared" si="13"/>
        <v>-1.6647447682498568</v>
      </c>
      <c r="H48" s="8">
        <f t="shared" si="9"/>
        <v>-0.97412250850318993</v>
      </c>
      <c r="I48" s="8">
        <f t="shared" si="11"/>
        <v>-1.1293123594864742</v>
      </c>
      <c r="J48" s="8">
        <f t="shared" si="5"/>
        <v>-0.6608151648754792</v>
      </c>
      <c r="K48" s="8"/>
      <c r="L48" s="8"/>
      <c r="M48" s="8"/>
      <c r="N48" s="8"/>
      <c r="O48" s="8">
        <f t="shared" si="2"/>
        <v>-1.1573364179469949</v>
      </c>
      <c r="P48" s="8">
        <f t="shared" si="6"/>
        <v>-0.77524153120336148</v>
      </c>
      <c r="Q48" s="8">
        <f t="shared" si="12"/>
        <v>-0.7851019242099111</v>
      </c>
      <c r="R48" s="18"/>
    </row>
    <row r="49" spans="2:18" x14ac:dyDescent="0.3">
      <c r="B49" s="16">
        <v>40</v>
      </c>
      <c r="C49" s="8">
        <f t="shared" si="7"/>
        <v>2.208039663614854</v>
      </c>
      <c r="D49" s="8">
        <f t="shared" si="8"/>
        <v>1.4888637335882218</v>
      </c>
      <c r="E49" s="8">
        <v>0.5</v>
      </c>
      <c r="F49" s="8">
        <f t="shared" si="10"/>
        <v>0.67165313886043809</v>
      </c>
      <c r="G49" s="8">
        <f t="shared" si="13"/>
        <v>-1.708039663614854</v>
      </c>
      <c r="H49" s="8">
        <f t="shared" si="9"/>
        <v>-0.98886373358822177</v>
      </c>
      <c r="I49" s="8">
        <f t="shared" si="11"/>
        <v>-1.1472102013650436</v>
      </c>
      <c r="J49" s="8">
        <f t="shared" si="5"/>
        <v>-0.66417343056978118</v>
      </c>
      <c r="K49" s="8"/>
      <c r="L49" s="8"/>
      <c r="M49" s="8"/>
      <c r="N49" s="8"/>
      <c r="O49" s="8">
        <f t="shared" si="2"/>
        <v>-1.1573364179469949</v>
      </c>
      <c r="P49" s="8">
        <f t="shared" si="6"/>
        <v>-0.77524153120336148</v>
      </c>
      <c r="Q49" s="8">
        <f t="shared" si="12"/>
        <v>-0.777328637831595</v>
      </c>
      <c r="R49" s="18"/>
    </row>
    <row r="50" spans="2:18" x14ac:dyDescent="0.3">
      <c r="B50" s="16">
        <v>41</v>
      </c>
      <c r="C50" s="8">
        <f t="shared" si="7"/>
        <v>2.252200456887151</v>
      </c>
      <c r="D50" s="8">
        <f t="shared" si="8"/>
        <v>1.5037523709241041</v>
      </c>
      <c r="E50" s="8">
        <v>0.5</v>
      </c>
      <c r="F50" s="8">
        <f t="shared" si="10"/>
        <v>0.66500310778261185</v>
      </c>
      <c r="G50" s="8">
        <f t="shared" si="13"/>
        <v>-1.752200456887151</v>
      </c>
      <c r="H50" s="8">
        <f t="shared" si="9"/>
        <v>-1.0037523709241041</v>
      </c>
      <c r="I50" s="8">
        <f t="shared" si="11"/>
        <v>-1.1652187492880677</v>
      </c>
      <c r="J50" s="8">
        <f t="shared" si="5"/>
        <v>-0.66749844610869413</v>
      </c>
      <c r="K50" s="8"/>
      <c r="L50" s="8"/>
      <c r="M50" s="8"/>
      <c r="N50" s="8"/>
      <c r="O50" s="8">
        <f t="shared" si="2"/>
        <v>-1.1573364179469949</v>
      </c>
      <c r="P50" s="8">
        <f t="shared" si="6"/>
        <v>-0.77524153120336148</v>
      </c>
      <c r="Q50" s="8">
        <f t="shared" si="12"/>
        <v>-0.76963231468474735</v>
      </c>
      <c r="R50" s="18"/>
    </row>
    <row r="51" spans="2:18" x14ac:dyDescent="0.3">
      <c r="B51" s="16">
        <v>42</v>
      </c>
      <c r="C51" s="8">
        <f t="shared" si="7"/>
        <v>2.2972444660248938</v>
      </c>
      <c r="D51" s="8">
        <f t="shared" si="8"/>
        <v>1.5187898946333451</v>
      </c>
      <c r="E51" s="8">
        <v>0.5</v>
      </c>
      <c r="F51" s="8">
        <f t="shared" si="10"/>
        <v>0.65841891859664536</v>
      </c>
      <c r="G51" s="8">
        <f t="shared" si="13"/>
        <v>-1.7972444660248938</v>
      </c>
      <c r="H51" s="8">
        <f t="shared" si="9"/>
        <v>-1.0187898946333451</v>
      </c>
      <c r="I51" s="8">
        <f t="shared" si="11"/>
        <v>-1.183339757773916</v>
      </c>
      <c r="J51" s="8">
        <f t="shared" si="5"/>
        <v>-0.67079054070167732</v>
      </c>
      <c r="K51" s="8"/>
      <c r="L51" s="8"/>
      <c r="M51" s="8"/>
      <c r="N51" s="8"/>
      <c r="O51" s="8">
        <f t="shared" si="2"/>
        <v>-1.1573364179469949</v>
      </c>
      <c r="P51" s="8">
        <f t="shared" si="6"/>
        <v>-0.77524153120336148</v>
      </c>
      <c r="Q51" s="8">
        <f t="shared" si="12"/>
        <v>-0.76201219275717558</v>
      </c>
      <c r="R51" s="18"/>
    </row>
    <row r="52" spans="2:18" x14ac:dyDescent="0.3">
      <c r="B52" s="16">
        <v>43</v>
      </c>
      <c r="C52" s="8">
        <f t="shared" si="7"/>
        <v>2.343189355345392</v>
      </c>
      <c r="D52" s="8">
        <f t="shared" si="8"/>
        <v>1.5339777935796786</v>
      </c>
      <c r="E52" s="8">
        <v>0.5</v>
      </c>
      <c r="F52" s="8">
        <f t="shared" si="10"/>
        <v>0.65189991940261938</v>
      </c>
      <c r="G52" s="8">
        <f t="shared" si="13"/>
        <v>-1.843189355345392</v>
      </c>
      <c r="H52" s="8">
        <f t="shared" si="9"/>
        <v>-1.0339777935796786</v>
      </c>
      <c r="I52" s="8">
        <f t="shared" si="11"/>
        <v>-1.2015749921934269</v>
      </c>
      <c r="J52" s="8">
        <f t="shared" si="5"/>
        <v>-0.67405004029869064</v>
      </c>
      <c r="K52" s="8"/>
      <c r="L52" s="8"/>
      <c r="M52" s="8"/>
      <c r="N52" s="8"/>
      <c r="O52" s="8">
        <f t="shared" si="2"/>
        <v>-1.1573364179469949</v>
      </c>
      <c r="P52" s="8">
        <f t="shared" si="6"/>
        <v>-0.77524153120336148</v>
      </c>
      <c r="Q52" s="8">
        <f t="shared" si="12"/>
        <v>-0.75446751758136221</v>
      </c>
      <c r="R52" s="18"/>
    </row>
    <row r="53" spans="2:18" x14ac:dyDescent="0.3">
      <c r="B53" s="16">
        <v>44</v>
      </c>
      <c r="C53" s="8">
        <f t="shared" si="7"/>
        <v>2.3900531424522997</v>
      </c>
      <c r="D53" s="8">
        <f t="shared" si="8"/>
        <v>1.5493175715154754</v>
      </c>
      <c r="E53" s="8">
        <v>0.5</v>
      </c>
      <c r="F53" s="8">
        <f t="shared" si="10"/>
        <v>0.64544546475506859</v>
      </c>
      <c r="G53" s="8">
        <f t="shared" si="13"/>
        <v>-1.8900531424522997</v>
      </c>
      <c r="H53" s="8">
        <f t="shared" si="9"/>
        <v>-1.0493175715154754</v>
      </c>
      <c r="I53" s="8">
        <f t="shared" si="11"/>
        <v>-1.2199262289419024</v>
      </c>
      <c r="J53" s="8">
        <f t="shared" si="5"/>
        <v>-0.67727726762246598</v>
      </c>
      <c r="K53" s="8"/>
      <c r="L53" s="8"/>
      <c r="M53" s="8"/>
      <c r="N53" s="8"/>
      <c r="O53" s="8">
        <f t="shared" si="2"/>
        <v>-1.1573364179469949</v>
      </c>
      <c r="P53" s="8">
        <f t="shared" si="6"/>
        <v>-0.77524153120336148</v>
      </c>
      <c r="Q53" s="8">
        <f t="shared" si="12"/>
        <v>-0.74699754215976444</v>
      </c>
      <c r="R53" s="18"/>
    </row>
    <row r="54" spans="2:18" x14ac:dyDescent="0.3">
      <c r="B54" s="16">
        <v>45</v>
      </c>
      <c r="C54" s="8">
        <f t="shared" si="7"/>
        <v>2.4378542053013459</v>
      </c>
      <c r="D54" s="8">
        <f t="shared" si="8"/>
        <v>1.5648107472306303</v>
      </c>
      <c r="E54" s="8">
        <v>0.5</v>
      </c>
      <c r="F54" s="8">
        <f t="shared" si="10"/>
        <v>0.63905491559907779</v>
      </c>
      <c r="G54" s="8">
        <f t="shared" si="13"/>
        <v>-1.9378542053013459</v>
      </c>
      <c r="H54" s="8">
        <f t="shared" si="9"/>
        <v>-1.0648107472306303</v>
      </c>
      <c r="I54" s="8">
        <f t="shared" si="11"/>
        <v>-1.2383952556121696</v>
      </c>
      <c r="J54" s="8">
        <f t="shared" si="5"/>
        <v>-0.68047254220046138</v>
      </c>
      <c r="K54" s="8"/>
      <c r="L54" s="8"/>
      <c r="M54" s="8"/>
      <c r="N54" s="8"/>
      <c r="O54" s="8">
        <f t="shared" si="2"/>
        <v>-1.1573364179469949</v>
      </c>
      <c r="P54" s="8">
        <f t="shared" si="6"/>
        <v>-0.77524153120336148</v>
      </c>
      <c r="Q54" s="8">
        <f t="shared" si="12"/>
        <v>-0.7396015268908559</v>
      </c>
      <c r="R54" s="18"/>
    </row>
    <row r="55" spans="2:18" x14ac:dyDescent="0.3">
      <c r="B55" s="16">
        <v>46</v>
      </c>
      <c r="C55" s="8">
        <f t="shared" si="7"/>
        <v>2.4866112894073726</v>
      </c>
      <c r="D55" s="8">
        <f t="shared" si="8"/>
        <v>1.5804588547029366</v>
      </c>
      <c r="E55" s="8">
        <v>0.5</v>
      </c>
      <c r="F55" s="8">
        <f t="shared" si="10"/>
        <v>0.63272763920700759</v>
      </c>
      <c r="G55" s="8">
        <f t="shared" si="13"/>
        <v>-1.9866112894073726</v>
      </c>
      <c r="H55" s="8">
        <f t="shared" si="9"/>
        <v>-1.0804588547029366</v>
      </c>
      <c r="I55" s="8">
        <f t="shared" si="11"/>
        <v>-1.2569838711687162</v>
      </c>
      <c r="J55" s="8">
        <f t="shared" si="5"/>
        <v>-0.68363618039649632</v>
      </c>
      <c r="K55" s="8"/>
      <c r="L55" s="8"/>
      <c r="M55" s="8"/>
      <c r="N55" s="8"/>
      <c r="O55" s="8">
        <f t="shared" si="2"/>
        <v>-1.1573364179469949</v>
      </c>
      <c r="P55" s="8">
        <f t="shared" si="6"/>
        <v>-0.77524153120336148</v>
      </c>
      <c r="Q55" s="8">
        <f t="shared" si="12"/>
        <v>-0.73227873949589672</v>
      </c>
      <c r="R55" s="18"/>
    </row>
    <row r="56" spans="2:18" x14ac:dyDescent="0.3">
      <c r="B56" s="16">
        <v>47</v>
      </c>
      <c r="C56" s="8">
        <f t="shared" si="7"/>
        <v>2.53634351519552</v>
      </c>
      <c r="D56" s="8">
        <f t="shared" si="8"/>
        <v>1.5962634432499661</v>
      </c>
      <c r="E56" s="8">
        <v>0.5</v>
      </c>
      <c r="F56" s="8">
        <f t="shared" si="10"/>
        <v>0.6264630091158494</v>
      </c>
      <c r="G56" s="8">
        <f t="shared" si="13"/>
        <v>-2.03634351519552</v>
      </c>
      <c r="H56" s="8">
        <f t="shared" si="9"/>
        <v>-1.0962634432499661</v>
      </c>
      <c r="I56" s="8">
        <f t="shared" si="11"/>
        <v>-1.2756938861229319</v>
      </c>
      <c r="J56" s="8">
        <f t="shared" si="5"/>
        <v>-0.68676849544207597</v>
      </c>
      <c r="K56" s="8"/>
      <c r="L56" s="8"/>
      <c r="M56" s="8"/>
      <c r="N56" s="8"/>
      <c r="O56" s="8">
        <f t="shared" si="2"/>
        <v>-1.1573364179469949</v>
      </c>
      <c r="P56" s="8">
        <f t="shared" si="6"/>
        <v>-0.77524153120336148</v>
      </c>
      <c r="Q56" s="8">
        <f t="shared" si="12"/>
        <v>-0.72502845494643275</v>
      </c>
      <c r="R56" s="18"/>
    </row>
    <row r="57" spans="2:18" x14ac:dyDescent="0.3">
      <c r="B57" s="16">
        <v>48</v>
      </c>
      <c r="C57" s="8">
        <f t="shared" si="7"/>
        <v>2.5870703854994304</v>
      </c>
      <c r="D57" s="8">
        <f t="shared" si="8"/>
        <v>1.6122260776824657</v>
      </c>
      <c r="E57" s="8">
        <v>0.5</v>
      </c>
      <c r="F57" s="8">
        <f t="shared" si="10"/>
        <v>0.6202604050651972</v>
      </c>
      <c r="G57" s="8">
        <f t="shared" si="13"/>
        <v>-2.0870703854994304</v>
      </c>
      <c r="H57" s="8">
        <f t="shared" si="9"/>
        <v>-1.1122260776824657</v>
      </c>
      <c r="I57" s="8">
        <f t="shared" si="11"/>
        <v>-1.2945271227094539</v>
      </c>
      <c r="J57" s="8">
        <f t="shared" si="5"/>
        <v>-0.68986979746740162</v>
      </c>
      <c r="K57" s="8"/>
      <c r="L57" s="8"/>
      <c r="M57" s="8"/>
      <c r="N57" s="8"/>
      <c r="O57" s="8">
        <f t="shared" si="2"/>
        <v>-1.1573364179469949</v>
      </c>
      <c r="P57" s="8">
        <f t="shared" si="6"/>
        <v>-0.77524153120336148</v>
      </c>
      <c r="Q57" s="8">
        <f t="shared" si="12"/>
        <v>-0.7178499553925074</v>
      </c>
      <c r="R57" s="18"/>
    </row>
    <row r="58" spans="2:18" x14ac:dyDescent="0.3">
      <c r="B58" s="16">
        <v>49</v>
      </c>
      <c r="C58" s="8">
        <f t="shared" si="7"/>
        <v>2.6388117932094191</v>
      </c>
      <c r="D58" s="8">
        <f t="shared" si="8"/>
        <v>1.6283483384592905</v>
      </c>
      <c r="E58" s="8">
        <v>0.5</v>
      </c>
      <c r="F58" s="8">
        <f t="shared" si="10"/>
        <v>0.61411921293583871</v>
      </c>
      <c r="G58" s="8">
        <f t="shared" si="13"/>
        <v>-2.1388117932094191</v>
      </c>
      <c r="H58" s="8">
        <f t="shared" si="9"/>
        <v>-1.1283483384592905</v>
      </c>
      <c r="I58" s="8">
        <f t="shared" si="11"/>
        <v>-1.3134854150636583</v>
      </c>
      <c r="J58" s="8">
        <f t="shared" si="5"/>
        <v>-0.69294039353208081</v>
      </c>
      <c r="K58" s="8"/>
      <c r="L58" s="8"/>
      <c r="M58" s="8"/>
      <c r="N58" s="8"/>
      <c r="O58" s="8">
        <f t="shared" si="2"/>
        <v>-1.1573364179469949</v>
      </c>
      <c r="P58" s="8">
        <f t="shared" si="6"/>
        <v>-0.77524153120336148</v>
      </c>
      <c r="Q58" s="8">
        <f t="shared" si="12"/>
        <v>-0.71074253009159138</v>
      </c>
      <c r="R58" s="18"/>
    </row>
    <row r="59" spans="2:18" x14ac:dyDescent="0.3">
      <c r="B59" s="16">
        <v>50</v>
      </c>
      <c r="C59" s="8">
        <f t="shared" si="7"/>
        <v>2.6915880290736074</v>
      </c>
      <c r="D59" s="8">
        <f t="shared" si="8"/>
        <v>1.6446318218438833</v>
      </c>
      <c r="E59" s="8">
        <v>0.5</v>
      </c>
      <c r="F59" s="8">
        <f t="shared" si="10"/>
        <v>0.60803882468894921</v>
      </c>
      <c r="G59" s="8">
        <f t="shared" si="13"/>
        <v>-2.1915880290736074</v>
      </c>
      <c r="H59" s="8">
        <f t="shared" si="9"/>
        <v>-1.1446318218438833</v>
      </c>
      <c r="I59" s="8">
        <f t="shared" si="11"/>
        <v>-1.3325706094002869</v>
      </c>
      <c r="J59" s="8">
        <f t="shared" si="5"/>
        <v>-0.69598058765552551</v>
      </c>
      <c r="K59" s="8"/>
      <c r="L59" s="8"/>
      <c r="M59" s="8"/>
      <c r="N59" s="8"/>
      <c r="O59" s="8">
        <f t="shared" si="2"/>
        <v>-1.1573364179469949</v>
      </c>
      <c r="P59" s="8">
        <f t="shared" si="6"/>
        <v>-0.77524153120336148</v>
      </c>
      <c r="Q59" s="8">
        <f t="shared" si="12"/>
        <v>-0.70370547533820926</v>
      </c>
      <c r="R59" s="18"/>
    </row>
    <row r="60" spans="2:18" x14ac:dyDescent="0.3">
      <c r="B60" s="16">
        <v>51</v>
      </c>
      <c r="C60" s="8">
        <f t="shared" si="7"/>
        <v>2.7454197896550796</v>
      </c>
      <c r="D60" s="8">
        <f t="shared" si="8"/>
        <v>1.6610781400623222</v>
      </c>
      <c r="E60" s="8">
        <v>0.5</v>
      </c>
      <c r="F60" s="8">
        <f t="shared" si="10"/>
        <v>0.60201863830589042</v>
      </c>
      <c r="G60" s="8">
        <f t="shared" si="13"/>
        <v>-2.2454197896550796</v>
      </c>
      <c r="H60" s="8">
        <f t="shared" si="9"/>
        <v>-1.1610781400623222</v>
      </c>
      <c r="I60" s="8">
        <f t="shared" si="11"/>
        <v>-1.35178456419325</v>
      </c>
      <c r="J60" s="8">
        <f t="shared" si="5"/>
        <v>-0.69899068084705518</v>
      </c>
      <c r="K60" s="8"/>
      <c r="L60" s="8"/>
      <c r="M60" s="8"/>
      <c r="N60" s="8"/>
      <c r="O60" s="8">
        <f>O59</f>
        <v>-1.1573364179469949</v>
      </c>
      <c r="P60" s="8">
        <f t="shared" si="6"/>
        <v>-0.77524153120336148</v>
      </c>
      <c r="Q60" s="8">
        <f t="shared" si="12"/>
        <v>-0.69673809439426682</v>
      </c>
      <c r="R60" s="18"/>
    </row>
    <row r="61" spans="2:18" x14ac:dyDescent="0.3">
      <c r="B61" s="19"/>
      <c r="C61" s="12"/>
      <c r="D61" s="12"/>
      <c r="E61" s="12"/>
      <c r="F61" s="12"/>
      <c r="G61" s="12"/>
      <c r="H61" s="12"/>
      <c r="I61" s="12"/>
      <c r="J61" s="12"/>
      <c r="K61" s="12"/>
      <c r="L61" s="12"/>
      <c r="M61" s="12"/>
      <c r="N61" s="12"/>
      <c r="O61" s="12">
        <f>O60</f>
        <v>-1.1573364179469949</v>
      </c>
      <c r="P61" s="12">
        <f t="shared" si="6"/>
        <v>-0.77524153120336148</v>
      </c>
      <c r="Q61" s="12"/>
      <c r="R61" s="20"/>
    </row>
    <row r="62" spans="2:18" x14ac:dyDescent="0.3">
      <c r="B62" s="1"/>
      <c r="C62" s="1"/>
      <c r="D62" s="1"/>
      <c r="E62" s="1"/>
      <c r="F62" s="1"/>
      <c r="G62" s="1"/>
      <c r="H62" s="1"/>
      <c r="I62" s="1"/>
      <c r="J62" s="1"/>
      <c r="K62" s="1"/>
      <c r="L62" s="1"/>
      <c r="M62" s="1"/>
      <c r="N62" s="1"/>
      <c r="O62" s="1"/>
      <c r="P62" s="1"/>
      <c r="Q62" s="1"/>
    </row>
    <row r="63" spans="2:18" x14ac:dyDescent="0.3">
      <c r="B63" s="1"/>
      <c r="C63" s="1"/>
      <c r="D63" s="1"/>
      <c r="E63" s="1"/>
      <c r="F63" s="1"/>
      <c r="G63" s="1"/>
      <c r="H63" s="1"/>
      <c r="I63" s="1"/>
      <c r="J63" s="1"/>
      <c r="K63" s="1"/>
      <c r="L63" s="1"/>
      <c r="M63" s="1"/>
      <c r="N63" s="1"/>
      <c r="O63" s="1"/>
      <c r="P63" s="1"/>
      <c r="Q63" s="1"/>
    </row>
    <row r="64" spans="2:18" x14ac:dyDescent="0.3">
      <c r="B64" s="1"/>
      <c r="C64" s="1"/>
      <c r="D64" s="1"/>
      <c r="E64" s="1"/>
      <c r="F64" s="1"/>
      <c r="G64" s="1"/>
      <c r="H64" s="1"/>
      <c r="I64" s="1"/>
      <c r="J64" s="1"/>
      <c r="K64" s="1"/>
      <c r="L64" s="1"/>
      <c r="M64" s="1"/>
      <c r="N64" s="1"/>
      <c r="O64" s="1"/>
      <c r="P64" s="1"/>
      <c r="Q64" s="1"/>
    </row>
    <row r="65" spans="2:17" x14ac:dyDescent="0.3">
      <c r="B65" s="1"/>
      <c r="C65" s="1"/>
      <c r="D65" s="1"/>
      <c r="E65" s="1"/>
      <c r="F65" s="1"/>
      <c r="G65" s="1"/>
      <c r="H65" s="1"/>
      <c r="I65" s="1"/>
      <c r="J65" s="1"/>
      <c r="K65" s="1"/>
      <c r="L65" s="1"/>
      <c r="M65" s="1"/>
      <c r="N65" s="1"/>
      <c r="O65" s="1"/>
      <c r="P65" s="1"/>
      <c r="Q65" s="1"/>
    </row>
    <row r="66" spans="2:17" x14ac:dyDescent="0.3">
      <c r="B66" s="1"/>
      <c r="C66" s="1"/>
      <c r="D66" s="1"/>
      <c r="E66" s="1"/>
      <c r="F66" s="1"/>
      <c r="G66" s="1"/>
      <c r="H66" s="1"/>
      <c r="I66" s="1"/>
      <c r="J66" s="1"/>
      <c r="K66" s="1"/>
      <c r="L66" s="1"/>
      <c r="M66" s="1"/>
      <c r="N66" s="1"/>
      <c r="O66" s="1"/>
      <c r="P66" s="1"/>
      <c r="Q66" s="1"/>
    </row>
    <row r="67" spans="2:17" x14ac:dyDescent="0.3">
      <c r="B67" s="1"/>
      <c r="C67" s="1"/>
      <c r="D67" s="1"/>
      <c r="E67" s="1"/>
      <c r="F67" s="1"/>
      <c r="G67" s="1"/>
      <c r="H67" s="1"/>
      <c r="I67" s="1"/>
      <c r="J67" s="1"/>
      <c r="K67" s="1"/>
      <c r="L67" s="1"/>
      <c r="M67" s="1"/>
      <c r="N67" s="1"/>
      <c r="O67" s="1"/>
      <c r="P67" s="1"/>
      <c r="Q67" s="1"/>
    </row>
    <row r="68" spans="2:17" x14ac:dyDescent="0.3">
      <c r="B68" s="1"/>
      <c r="C68" s="1"/>
      <c r="D68" s="1"/>
      <c r="E68" s="1"/>
      <c r="F68" s="1"/>
      <c r="G68" s="1"/>
      <c r="H68" s="1"/>
      <c r="I68" s="1"/>
      <c r="J68" s="1"/>
      <c r="K68" s="1"/>
      <c r="L68" s="1"/>
      <c r="M68" s="1"/>
      <c r="N68" s="1"/>
      <c r="O68" s="1"/>
      <c r="P68" s="1"/>
      <c r="Q68" s="1"/>
    </row>
    <row r="69" spans="2:17" x14ac:dyDescent="0.3">
      <c r="B69" s="1"/>
      <c r="C69" s="1"/>
      <c r="D69" s="1"/>
      <c r="E69" s="1"/>
      <c r="F69" s="1"/>
      <c r="G69" s="1"/>
      <c r="H69" s="1"/>
      <c r="I69" s="1"/>
      <c r="J69" s="1"/>
      <c r="K69" s="1"/>
      <c r="L69" s="1"/>
      <c r="M69" s="1"/>
      <c r="N69" s="1"/>
      <c r="O69" s="1"/>
      <c r="P69" s="1"/>
      <c r="Q69" s="1"/>
    </row>
    <row r="70" spans="2:17" x14ac:dyDescent="0.3">
      <c r="B70" s="1"/>
      <c r="C70" s="1"/>
      <c r="D70" s="1"/>
      <c r="E70" s="1"/>
      <c r="F70" s="1"/>
      <c r="G70" s="1"/>
      <c r="H70" s="1"/>
      <c r="I70" s="1"/>
      <c r="J70" s="1"/>
      <c r="K70" s="1"/>
      <c r="L70" s="1"/>
      <c r="M70" s="1"/>
      <c r="N70" s="1"/>
      <c r="O70" s="1"/>
      <c r="P70" s="1"/>
      <c r="Q70" s="1"/>
    </row>
    <row r="71" spans="2:17" x14ac:dyDescent="0.3">
      <c r="B71" s="1"/>
      <c r="C71" s="1"/>
      <c r="D71" s="1"/>
      <c r="E71" s="1"/>
      <c r="F71" s="1"/>
      <c r="G71" s="1"/>
      <c r="H71" s="1"/>
      <c r="I71" s="1"/>
      <c r="J71" s="1"/>
      <c r="K71" s="1"/>
      <c r="L71" s="1"/>
      <c r="M71" s="1"/>
      <c r="N71" s="1"/>
      <c r="O71" s="1"/>
      <c r="P71" s="1"/>
      <c r="Q71" s="1"/>
    </row>
    <row r="72" spans="2:17" x14ac:dyDescent="0.3">
      <c r="B72" s="1"/>
      <c r="C72" s="1"/>
      <c r="D72" s="1"/>
      <c r="E72" s="1"/>
      <c r="F72" s="1"/>
      <c r="G72" s="1"/>
      <c r="H72" s="1"/>
      <c r="I72" s="1"/>
      <c r="J72" s="1"/>
      <c r="K72" s="1"/>
      <c r="L72" s="1"/>
      <c r="M72" s="1"/>
      <c r="N72" s="1"/>
      <c r="O72" s="1"/>
      <c r="P72" s="1"/>
      <c r="Q72" s="1"/>
    </row>
    <row r="73" spans="2:17" x14ac:dyDescent="0.3">
      <c r="B73" s="1"/>
      <c r="C73" s="1"/>
      <c r="D73" s="1"/>
      <c r="E73" s="1"/>
      <c r="F73" s="1"/>
      <c r="G73" s="1"/>
      <c r="H73" s="1"/>
      <c r="I73" s="1"/>
      <c r="J73" s="1"/>
      <c r="K73" s="1"/>
      <c r="L73" s="1"/>
      <c r="M73" s="1"/>
      <c r="N73" s="1"/>
      <c r="O73" s="1"/>
      <c r="P73" s="1"/>
      <c r="Q73" s="1"/>
    </row>
    <row r="74" spans="2:17" x14ac:dyDescent="0.3">
      <c r="B74" s="1"/>
      <c r="C74" s="1"/>
      <c r="D74" s="1"/>
      <c r="E74" s="1"/>
      <c r="F74" s="1"/>
      <c r="G74" s="1"/>
      <c r="H74" s="1"/>
      <c r="I74" s="1"/>
      <c r="J74" s="1"/>
      <c r="K74" s="1"/>
      <c r="L74" s="1"/>
      <c r="M74" s="1"/>
      <c r="N74" s="1"/>
      <c r="O74" s="1"/>
      <c r="P74" s="1"/>
      <c r="Q74" s="1"/>
    </row>
    <row r="75" spans="2:17" x14ac:dyDescent="0.3">
      <c r="B75" s="1"/>
      <c r="C75" s="1"/>
      <c r="D75" s="1"/>
      <c r="E75" s="1"/>
      <c r="F75" s="1"/>
      <c r="G75" s="1"/>
      <c r="H75" s="1"/>
      <c r="I75" s="1"/>
      <c r="J75" s="1"/>
      <c r="K75" s="1"/>
      <c r="L75" s="1"/>
      <c r="M75" s="1"/>
      <c r="N75" s="1"/>
      <c r="O75" s="1"/>
      <c r="P75" s="1"/>
      <c r="Q75" s="1"/>
    </row>
    <row r="76" spans="2:17" x14ac:dyDescent="0.3">
      <c r="B76" s="1"/>
      <c r="C76" s="1"/>
      <c r="D76" s="1"/>
      <c r="E76" s="1"/>
      <c r="F76" s="1"/>
      <c r="G76" s="1"/>
      <c r="H76" s="1"/>
      <c r="I76" s="1"/>
      <c r="J76" s="1"/>
      <c r="K76" s="1"/>
      <c r="L76" s="1"/>
      <c r="M76" s="1"/>
      <c r="N76" s="1"/>
      <c r="O76" s="1"/>
      <c r="P76" s="1"/>
      <c r="Q76" s="1"/>
    </row>
    <row r="77" spans="2:17" x14ac:dyDescent="0.3">
      <c r="B77" s="1"/>
      <c r="C77" s="1"/>
      <c r="D77" s="1"/>
      <c r="E77" s="1"/>
      <c r="F77" s="1"/>
      <c r="G77" s="1"/>
      <c r="H77" s="1"/>
      <c r="I77" s="1"/>
      <c r="J77" s="1"/>
      <c r="K77" s="1"/>
      <c r="L77" s="1"/>
      <c r="M77" s="1"/>
      <c r="N77" s="1"/>
      <c r="O77" s="1"/>
      <c r="P77" s="1"/>
      <c r="Q77" s="1"/>
    </row>
    <row r="78" spans="2:17" x14ac:dyDescent="0.3">
      <c r="B78" s="1"/>
      <c r="C78" s="1"/>
      <c r="D78" s="1"/>
      <c r="E78" s="1"/>
      <c r="F78" s="1"/>
      <c r="G78" s="1"/>
      <c r="H78" s="1"/>
      <c r="I78" s="1"/>
      <c r="J78" s="1"/>
      <c r="K78" s="1"/>
      <c r="L78" s="1"/>
      <c r="M78" s="1"/>
      <c r="N78" s="1"/>
      <c r="O78" s="1"/>
      <c r="P78" s="1"/>
      <c r="Q78" s="1"/>
    </row>
    <row r="79" spans="2:17" x14ac:dyDescent="0.3">
      <c r="B79" s="1"/>
      <c r="C79" s="1"/>
      <c r="D79" s="1"/>
      <c r="E79" s="1"/>
      <c r="F79" s="1"/>
      <c r="G79" s="1"/>
      <c r="H79" s="1"/>
      <c r="I79" s="1"/>
      <c r="J79" s="1"/>
      <c r="K79" s="1"/>
      <c r="L79" s="1"/>
      <c r="M79" s="1"/>
      <c r="N79" s="1"/>
      <c r="O79" s="1"/>
      <c r="P79" s="1"/>
      <c r="Q79" s="1"/>
    </row>
    <row r="80" spans="2:17" x14ac:dyDescent="0.3">
      <c r="B80" s="1"/>
      <c r="C80" s="1"/>
      <c r="D80" s="1"/>
      <c r="E80" s="1"/>
      <c r="F80" s="1"/>
      <c r="G80" s="1"/>
      <c r="H80" s="1"/>
      <c r="I80" s="1"/>
      <c r="J80" s="1"/>
      <c r="K80" s="1"/>
      <c r="L80" s="1"/>
      <c r="M80" s="1"/>
      <c r="N80" s="1"/>
      <c r="O80" s="1"/>
      <c r="P80" s="1"/>
      <c r="Q80" s="1"/>
    </row>
    <row r="81" spans="2:17" x14ac:dyDescent="0.3">
      <c r="B81" s="1"/>
      <c r="C81" s="1"/>
      <c r="D81" s="1"/>
      <c r="E81" s="1"/>
      <c r="F81" s="1"/>
      <c r="G81" s="1"/>
      <c r="H81" s="1"/>
      <c r="I81" s="1"/>
      <c r="J81" s="1"/>
      <c r="K81" s="1"/>
      <c r="L81" s="1"/>
      <c r="M81" s="1"/>
      <c r="N81" s="1"/>
      <c r="O81" s="1"/>
      <c r="P81" s="1"/>
      <c r="Q81" s="1"/>
    </row>
    <row r="82" spans="2:17" x14ac:dyDescent="0.3">
      <c r="B82" s="1"/>
      <c r="C82" s="1"/>
      <c r="D82" s="1"/>
      <c r="E82" s="1"/>
      <c r="F82" s="1"/>
      <c r="G82" s="1"/>
      <c r="H82" s="1"/>
      <c r="I82" s="1"/>
      <c r="J82" s="1"/>
      <c r="K82" s="1"/>
      <c r="L82" s="1"/>
      <c r="M82" s="1"/>
      <c r="N82" s="1"/>
      <c r="O82" s="1"/>
      <c r="P82" s="1"/>
      <c r="Q82" s="1"/>
    </row>
    <row r="83" spans="2:17" x14ac:dyDescent="0.3">
      <c r="B83" s="1"/>
      <c r="C83" s="1"/>
      <c r="D83" s="1"/>
      <c r="E83" s="1"/>
      <c r="F83" s="1"/>
      <c r="G83" s="1"/>
      <c r="H83" s="1"/>
      <c r="I83" s="1"/>
      <c r="J83" s="1"/>
      <c r="K83" s="1"/>
      <c r="L83" s="1"/>
      <c r="M83" s="1"/>
      <c r="N83" s="1"/>
      <c r="O83" s="1"/>
      <c r="P83" s="1"/>
      <c r="Q83" s="1"/>
    </row>
    <row r="84" spans="2:17" x14ac:dyDescent="0.3">
      <c r="B84" s="1"/>
      <c r="C84" s="1"/>
      <c r="D84" s="1"/>
      <c r="E84" s="1"/>
      <c r="F84" s="1"/>
      <c r="G84" s="1"/>
      <c r="H84" s="1"/>
      <c r="I84" s="1"/>
      <c r="J84" s="1"/>
      <c r="K84" s="1"/>
      <c r="L84" s="1"/>
      <c r="M84" s="1"/>
      <c r="N84" s="1"/>
      <c r="O84" s="1"/>
      <c r="P84" s="1"/>
      <c r="Q84" s="1"/>
    </row>
    <row r="85" spans="2:17" x14ac:dyDescent="0.3">
      <c r="B85" s="1"/>
      <c r="C85" s="1"/>
      <c r="D85" s="1"/>
      <c r="E85" s="1"/>
      <c r="F85" s="1"/>
      <c r="G85" s="1"/>
      <c r="H85" s="1"/>
      <c r="I85" s="1"/>
      <c r="J85" s="1"/>
      <c r="K85" s="1"/>
      <c r="L85" s="1"/>
      <c r="M85" s="1"/>
      <c r="N85" s="1"/>
      <c r="O85" s="1"/>
      <c r="P85" s="1"/>
      <c r="Q85" s="1"/>
    </row>
    <row r="86" spans="2:17" x14ac:dyDescent="0.3">
      <c r="B86" s="1"/>
      <c r="C86" s="1"/>
      <c r="D86" s="1"/>
      <c r="E86" s="1"/>
      <c r="F86" s="1"/>
      <c r="G86" s="1"/>
      <c r="H86" s="1"/>
      <c r="I86" s="1"/>
      <c r="J86" s="1"/>
      <c r="K86" s="1"/>
      <c r="L86" s="1"/>
      <c r="M86" s="1"/>
      <c r="N86" s="1"/>
      <c r="O86" s="1"/>
      <c r="P86" s="1"/>
      <c r="Q86" s="1"/>
    </row>
    <row r="87" spans="2:17" x14ac:dyDescent="0.3">
      <c r="B87" s="1"/>
      <c r="C87" s="1"/>
      <c r="D87" s="1"/>
      <c r="E87" s="1"/>
      <c r="F87" s="1"/>
      <c r="G87" s="1"/>
      <c r="H87" s="1"/>
      <c r="I87" s="1"/>
      <c r="J87" s="1"/>
      <c r="K87" s="1"/>
      <c r="L87" s="1"/>
      <c r="M87" s="1"/>
      <c r="N87" s="1"/>
      <c r="O87" s="1"/>
      <c r="P87" s="1"/>
      <c r="Q87" s="1"/>
    </row>
    <row r="88" spans="2:17" x14ac:dyDescent="0.3">
      <c r="B88" s="1"/>
      <c r="C88" s="1"/>
      <c r="D88" s="1"/>
      <c r="E88" s="1"/>
      <c r="F88" s="1"/>
      <c r="G88" s="1"/>
      <c r="H88" s="1"/>
      <c r="I88" s="1"/>
      <c r="J88" s="1"/>
      <c r="K88" s="1"/>
      <c r="L88" s="1"/>
      <c r="M88" s="1"/>
      <c r="N88" s="1"/>
      <c r="O88" s="1"/>
      <c r="P88" s="1"/>
      <c r="Q88" s="1"/>
    </row>
    <row r="89" spans="2:17" x14ac:dyDescent="0.3">
      <c r="B89" s="1"/>
      <c r="C89" s="1"/>
      <c r="D89" s="1"/>
      <c r="E89" s="1"/>
      <c r="F89" s="1"/>
      <c r="G89" s="1"/>
      <c r="H89" s="1"/>
      <c r="I89" s="1"/>
      <c r="J89" s="1"/>
      <c r="K89" s="1"/>
      <c r="L89" s="1"/>
      <c r="M89" s="1"/>
      <c r="N89" s="1"/>
      <c r="O89" s="1"/>
      <c r="P89" s="1"/>
      <c r="Q89" s="1"/>
    </row>
    <row r="90" spans="2:17" x14ac:dyDescent="0.3">
      <c r="B90" s="1"/>
      <c r="C90" s="1"/>
      <c r="D90" s="1"/>
      <c r="E90" s="1"/>
      <c r="F90" s="1"/>
      <c r="G90" s="1"/>
      <c r="H90" s="1"/>
      <c r="I90" s="1"/>
      <c r="J90" s="1"/>
      <c r="K90" s="1"/>
      <c r="L90" s="1"/>
      <c r="M90" s="1"/>
      <c r="N90" s="1"/>
      <c r="O90" s="1"/>
      <c r="P90" s="1"/>
      <c r="Q90" s="1"/>
    </row>
    <row r="91" spans="2:17" x14ac:dyDescent="0.3">
      <c r="B91" s="1"/>
      <c r="C91" s="1"/>
      <c r="D91" s="1"/>
      <c r="E91" s="1"/>
      <c r="F91" s="1"/>
      <c r="G91" s="1"/>
      <c r="H91" s="1"/>
      <c r="I91" s="1"/>
      <c r="J91" s="1"/>
      <c r="K91" s="1"/>
      <c r="L91" s="1"/>
      <c r="M91" s="1"/>
      <c r="N91" s="1"/>
      <c r="O91" s="1"/>
      <c r="P91" s="1"/>
      <c r="Q91" s="1"/>
    </row>
    <row r="92" spans="2:17" x14ac:dyDescent="0.3">
      <c r="B92" s="1"/>
      <c r="C92" s="1"/>
      <c r="D92" s="1"/>
      <c r="E92" s="1"/>
      <c r="F92" s="1"/>
      <c r="G92" s="1"/>
      <c r="H92" s="1"/>
      <c r="I92" s="1"/>
      <c r="J92" s="1"/>
      <c r="K92" s="1"/>
      <c r="L92" s="1"/>
      <c r="M92" s="1"/>
      <c r="N92" s="1"/>
      <c r="O92" s="1"/>
      <c r="P92" s="1"/>
      <c r="Q92" s="1"/>
    </row>
    <row r="93" spans="2:17" x14ac:dyDescent="0.3">
      <c r="B93" s="1"/>
      <c r="C93" s="1"/>
      <c r="D93" s="1"/>
      <c r="E93" s="1"/>
      <c r="F93" s="1"/>
      <c r="G93" s="1"/>
      <c r="H93" s="1"/>
      <c r="I93" s="1"/>
      <c r="J93" s="1"/>
      <c r="K93" s="1"/>
      <c r="L93" s="1"/>
      <c r="M93" s="1"/>
      <c r="N93" s="1"/>
      <c r="O93" s="1"/>
      <c r="P93" s="1"/>
      <c r="Q93" s="1"/>
    </row>
    <row r="94" spans="2:17" x14ac:dyDescent="0.3">
      <c r="B94" s="1"/>
      <c r="C94" s="1"/>
      <c r="D94" s="1"/>
      <c r="E94" s="1"/>
      <c r="F94" s="1"/>
      <c r="G94" s="1"/>
      <c r="H94" s="1"/>
      <c r="I94" s="1"/>
      <c r="J94" s="1"/>
      <c r="K94" s="1"/>
      <c r="L94" s="1"/>
      <c r="M94" s="1"/>
      <c r="N94" s="1"/>
      <c r="O94" s="1"/>
      <c r="P94" s="1"/>
      <c r="Q94" s="1"/>
    </row>
    <row r="95" spans="2:17" x14ac:dyDescent="0.3">
      <c r="B95" s="1"/>
      <c r="C95" s="1"/>
      <c r="D95" s="1"/>
      <c r="E95" s="1"/>
      <c r="F95" s="1"/>
      <c r="G95" s="1"/>
      <c r="H95" s="1"/>
      <c r="I95" s="1"/>
      <c r="J95" s="1"/>
      <c r="K95" s="1"/>
      <c r="L95" s="1"/>
      <c r="M95" s="1"/>
      <c r="N95" s="1"/>
      <c r="O95" s="1"/>
      <c r="P95" s="1"/>
      <c r="Q95" s="1"/>
    </row>
    <row r="96" spans="2:17" x14ac:dyDescent="0.3">
      <c r="B96" s="1"/>
      <c r="C96" s="1"/>
      <c r="D96" s="1"/>
      <c r="E96" s="1"/>
      <c r="F96" s="1"/>
      <c r="G96" s="1"/>
      <c r="H96" s="1"/>
      <c r="I96" s="1"/>
      <c r="J96" s="1"/>
      <c r="K96" s="1"/>
      <c r="L96" s="1"/>
      <c r="M96" s="1"/>
      <c r="N96" s="1"/>
      <c r="O96" s="1"/>
      <c r="P96" s="1"/>
      <c r="Q96" s="1"/>
    </row>
    <row r="97" spans="2:17" x14ac:dyDescent="0.3">
      <c r="B97" s="1"/>
      <c r="C97" s="1"/>
      <c r="D97" s="1"/>
      <c r="E97" s="1"/>
      <c r="F97" s="1"/>
      <c r="G97" s="1"/>
      <c r="H97" s="1"/>
      <c r="I97" s="1"/>
      <c r="J97" s="1"/>
      <c r="K97" s="1"/>
      <c r="L97" s="1"/>
      <c r="M97" s="1"/>
      <c r="N97" s="1"/>
      <c r="O97" s="1"/>
      <c r="P97" s="1"/>
      <c r="Q97" s="1"/>
    </row>
    <row r="98" spans="2:17" x14ac:dyDescent="0.3">
      <c r="B98" s="1"/>
      <c r="C98" s="1"/>
      <c r="D98" s="1"/>
      <c r="E98" s="1"/>
      <c r="F98" s="1"/>
      <c r="G98" s="1"/>
      <c r="H98" s="1"/>
      <c r="I98" s="1"/>
      <c r="J98" s="1"/>
      <c r="K98" s="1"/>
      <c r="L98" s="1"/>
      <c r="M98" s="1"/>
      <c r="N98" s="1"/>
      <c r="O98" s="1"/>
      <c r="P98" s="1"/>
      <c r="Q98" s="1"/>
    </row>
    <row r="99" spans="2:17" x14ac:dyDescent="0.3">
      <c r="B99" s="1"/>
      <c r="C99" s="1"/>
      <c r="D99" s="1"/>
      <c r="E99" s="1"/>
      <c r="F99" s="1"/>
      <c r="G99" s="1"/>
      <c r="H99" s="1"/>
      <c r="I99" s="1"/>
      <c r="J99" s="1"/>
      <c r="K99" s="1"/>
      <c r="L99" s="1"/>
      <c r="M99" s="1"/>
      <c r="N99" s="1"/>
      <c r="O99" s="1"/>
      <c r="P99" s="1"/>
      <c r="Q99" s="1"/>
    </row>
    <row r="100" spans="2:17" x14ac:dyDescent="0.3">
      <c r="B100" s="1"/>
      <c r="C100" s="1"/>
      <c r="D100" s="1"/>
      <c r="E100" s="1"/>
      <c r="F100" s="1"/>
      <c r="G100" s="1"/>
      <c r="H100" s="1"/>
      <c r="I100" s="1"/>
      <c r="J100" s="1"/>
      <c r="K100" s="1"/>
      <c r="L100" s="1"/>
      <c r="M100" s="1"/>
      <c r="N100" s="1"/>
      <c r="O100" s="1"/>
      <c r="P100" s="1"/>
      <c r="Q100" s="1"/>
    </row>
    <row r="101" spans="2:17" x14ac:dyDescent="0.3">
      <c r="B101" s="1"/>
      <c r="C101" s="1"/>
      <c r="D101" s="1"/>
      <c r="E101" s="1"/>
      <c r="F101" s="1"/>
      <c r="G101" s="1"/>
      <c r="H101" s="1"/>
      <c r="I101" s="1"/>
      <c r="J101" s="1"/>
      <c r="K101" s="1"/>
      <c r="L101" s="1"/>
      <c r="M101" s="1"/>
      <c r="N101" s="1"/>
      <c r="O101" s="1"/>
      <c r="P101" s="1"/>
      <c r="Q101" s="1"/>
    </row>
    <row r="102" spans="2:17" x14ac:dyDescent="0.3">
      <c r="B102" s="1"/>
      <c r="C102" s="1"/>
      <c r="D102" s="1"/>
      <c r="E102" s="1"/>
      <c r="F102" s="1"/>
      <c r="G102" s="1"/>
      <c r="H102" s="1"/>
      <c r="I102" s="1"/>
      <c r="J102" s="1"/>
      <c r="K102" s="1"/>
      <c r="L102" s="1"/>
      <c r="M102" s="1"/>
      <c r="N102" s="1"/>
      <c r="O102" s="1"/>
      <c r="P102" s="1"/>
      <c r="Q102" s="1"/>
    </row>
    <row r="103" spans="2:17" x14ac:dyDescent="0.3">
      <c r="B103" s="1"/>
      <c r="C103" s="1"/>
      <c r="D103" s="1"/>
      <c r="E103" s="1"/>
      <c r="F103" s="1"/>
      <c r="G103" s="1"/>
      <c r="H103" s="1"/>
      <c r="I103" s="1"/>
      <c r="J103" s="1"/>
      <c r="K103" s="1"/>
      <c r="L103" s="1"/>
      <c r="M103" s="1"/>
      <c r="N103" s="1"/>
      <c r="O103" s="1"/>
      <c r="P103" s="1"/>
      <c r="Q103" s="1"/>
    </row>
    <row r="104" spans="2:17" x14ac:dyDescent="0.3">
      <c r="B104" s="1"/>
      <c r="C104" s="1"/>
      <c r="D104" s="1"/>
      <c r="E104" s="1"/>
      <c r="F104" s="1"/>
      <c r="G104" s="1"/>
      <c r="H104" s="1"/>
      <c r="I104" s="1"/>
      <c r="J104" s="1"/>
      <c r="K104" s="1"/>
      <c r="L104" s="1"/>
      <c r="M104" s="1"/>
      <c r="N104" s="1"/>
      <c r="O104" s="1"/>
      <c r="P104" s="1"/>
      <c r="Q104" s="1"/>
    </row>
    <row r="105" spans="2:17" x14ac:dyDescent="0.3">
      <c r="B105" s="1"/>
      <c r="C105" s="1"/>
      <c r="D105" s="1"/>
      <c r="E105" s="1"/>
      <c r="F105" s="1"/>
      <c r="G105" s="1"/>
      <c r="H105" s="1"/>
      <c r="I105" s="1"/>
      <c r="J105" s="1"/>
      <c r="K105" s="1"/>
      <c r="L105" s="1"/>
      <c r="M105" s="1"/>
      <c r="N105" s="1"/>
      <c r="O105" s="1"/>
      <c r="P105" s="1"/>
      <c r="Q105" s="1"/>
    </row>
    <row r="106" spans="2:17" x14ac:dyDescent="0.3">
      <c r="B106" s="1"/>
      <c r="C106" s="1"/>
      <c r="D106" s="1"/>
      <c r="E106" s="1"/>
      <c r="F106" s="1"/>
      <c r="G106" s="1"/>
      <c r="H106" s="1"/>
      <c r="I106" s="1"/>
      <c r="J106" s="1"/>
      <c r="K106" s="1"/>
      <c r="L106" s="1"/>
      <c r="M106" s="1"/>
      <c r="N106" s="1"/>
      <c r="O106" s="1"/>
      <c r="P106" s="1"/>
      <c r="Q106" s="1"/>
    </row>
    <row r="107" spans="2:17" x14ac:dyDescent="0.3">
      <c r="B107" s="1"/>
      <c r="C107" s="1"/>
      <c r="D107" s="1"/>
      <c r="E107" s="1"/>
      <c r="F107" s="1"/>
      <c r="G107" s="1"/>
      <c r="H107" s="1"/>
      <c r="I107" s="1"/>
      <c r="J107" s="1"/>
      <c r="K107" s="1"/>
      <c r="L107" s="1"/>
      <c r="M107" s="1"/>
      <c r="N107" s="1"/>
      <c r="O107" s="1"/>
      <c r="P107" s="1"/>
      <c r="Q107" s="1"/>
    </row>
    <row r="108" spans="2:17" x14ac:dyDescent="0.3">
      <c r="B108" s="1"/>
      <c r="C108" s="1"/>
      <c r="D108" s="1"/>
      <c r="E108" s="1"/>
      <c r="F108" s="1"/>
      <c r="G108" s="1"/>
      <c r="H108" s="1"/>
      <c r="I108" s="1"/>
      <c r="J108" s="1"/>
      <c r="K108" s="1"/>
      <c r="L108" s="1"/>
      <c r="M108" s="1"/>
      <c r="N108" s="1"/>
      <c r="O108" s="1"/>
      <c r="P108" s="1"/>
      <c r="Q108" s="1"/>
    </row>
    <row r="109" spans="2:17" x14ac:dyDescent="0.3">
      <c r="B109" s="1"/>
      <c r="C109" s="1"/>
      <c r="D109" s="1"/>
      <c r="E109" s="1"/>
      <c r="F109" s="1"/>
      <c r="G109" s="1"/>
      <c r="H109" s="1"/>
      <c r="I109" s="1"/>
      <c r="J109" s="1"/>
      <c r="K109" s="1"/>
      <c r="L109" s="1"/>
      <c r="M109" s="1"/>
      <c r="N109" s="1"/>
      <c r="O109" s="1"/>
      <c r="P109" s="1"/>
      <c r="Q109" s="1"/>
    </row>
    <row r="110" spans="2:17" x14ac:dyDescent="0.3">
      <c r="B110" s="1"/>
      <c r="C110" s="1"/>
      <c r="D110" s="1"/>
      <c r="E110" s="1"/>
      <c r="F110" s="1"/>
      <c r="G110" s="1"/>
      <c r="H110" s="1"/>
      <c r="I110" s="1"/>
      <c r="J110" s="1"/>
      <c r="K110" s="1"/>
      <c r="L110" s="1"/>
      <c r="M110" s="1"/>
      <c r="N110" s="1"/>
      <c r="O110" s="1"/>
      <c r="P110" s="1"/>
      <c r="Q110" s="1"/>
    </row>
    <row r="111" spans="2:17" x14ac:dyDescent="0.3">
      <c r="B111" s="1"/>
      <c r="C111" s="1"/>
      <c r="D111" s="1"/>
      <c r="E111" s="1"/>
      <c r="F111" s="1"/>
      <c r="G111" s="1"/>
      <c r="H111" s="1"/>
      <c r="I111" s="1"/>
      <c r="J111" s="1"/>
      <c r="K111" s="1"/>
      <c r="L111" s="1"/>
      <c r="M111" s="1"/>
      <c r="N111" s="1"/>
      <c r="O111" s="1"/>
      <c r="P111" s="1"/>
      <c r="Q111" s="1"/>
    </row>
    <row r="112" spans="2:17" x14ac:dyDescent="0.3">
      <c r="B112" s="1"/>
      <c r="C112" s="1"/>
      <c r="D112" s="1"/>
      <c r="E112" s="1"/>
      <c r="F112" s="1"/>
      <c r="G112" s="1"/>
      <c r="H112" s="1"/>
      <c r="I112" s="1"/>
      <c r="J112" s="1"/>
      <c r="K112" s="1"/>
      <c r="L112" s="1"/>
      <c r="M112" s="1"/>
      <c r="N112" s="1"/>
      <c r="O112" s="1"/>
      <c r="P112" s="1"/>
      <c r="Q112" s="1"/>
    </row>
    <row r="113" spans="2:17" x14ac:dyDescent="0.3">
      <c r="B113" s="1"/>
      <c r="C113" s="1"/>
      <c r="D113" s="1"/>
      <c r="E113" s="1"/>
      <c r="F113" s="1"/>
      <c r="G113" s="1"/>
      <c r="H113" s="1"/>
      <c r="I113" s="1"/>
      <c r="J113" s="1"/>
      <c r="K113" s="1"/>
      <c r="L113" s="1"/>
      <c r="M113" s="1"/>
      <c r="N113" s="1"/>
      <c r="O113" s="1"/>
      <c r="P113" s="1"/>
      <c r="Q113" s="1"/>
    </row>
    <row r="114" spans="2:17" x14ac:dyDescent="0.3">
      <c r="B114" s="1"/>
      <c r="C114" s="1"/>
      <c r="D114" s="1"/>
      <c r="E114" s="1"/>
      <c r="F114" s="1"/>
      <c r="G114" s="1"/>
      <c r="H114" s="1"/>
      <c r="I114" s="1"/>
      <c r="J114" s="1"/>
      <c r="K114" s="1"/>
      <c r="L114" s="1"/>
      <c r="M114" s="1"/>
      <c r="N114" s="1"/>
      <c r="O114" s="1"/>
      <c r="P114" s="1"/>
      <c r="Q114" s="1"/>
    </row>
    <row r="115" spans="2:17" x14ac:dyDescent="0.3">
      <c r="B115" s="1"/>
      <c r="C115" s="1"/>
      <c r="D115" s="1"/>
      <c r="E115" s="1"/>
      <c r="F115" s="1"/>
      <c r="G115" s="1"/>
      <c r="H115" s="1"/>
      <c r="I115" s="1"/>
      <c r="J115" s="1"/>
      <c r="K115" s="1"/>
      <c r="L115" s="1"/>
      <c r="M115" s="1"/>
      <c r="N115" s="1"/>
      <c r="O115" s="1"/>
      <c r="P115" s="1"/>
      <c r="Q115" s="1"/>
    </row>
    <row r="116" spans="2:17" x14ac:dyDescent="0.3">
      <c r="B116" s="1"/>
      <c r="C116" s="1"/>
      <c r="D116" s="1"/>
      <c r="E116" s="1"/>
      <c r="F116" s="1"/>
      <c r="G116" s="1"/>
      <c r="H116" s="1"/>
      <c r="I116" s="1"/>
      <c r="J116" s="1"/>
      <c r="K116" s="1"/>
      <c r="L116" s="1"/>
      <c r="M116" s="1"/>
      <c r="N116" s="1"/>
      <c r="O116" s="1"/>
      <c r="P116" s="1"/>
      <c r="Q116" s="1"/>
    </row>
    <row r="117" spans="2:17" x14ac:dyDescent="0.3">
      <c r="B117" s="1"/>
      <c r="C117" s="1"/>
      <c r="D117" s="1"/>
      <c r="E117" s="1"/>
      <c r="F117" s="1"/>
      <c r="G117" s="1"/>
      <c r="H117" s="1"/>
      <c r="I117" s="1"/>
      <c r="J117" s="1"/>
      <c r="K117" s="1"/>
      <c r="L117" s="1"/>
      <c r="M117" s="1"/>
      <c r="N117" s="1"/>
      <c r="O117" s="1"/>
      <c r="P117" s="1"/>
      <c r="Q117" s="1"/>
    </row>
    <row r="118" spans="2:17" x14ac:dyDescent="0.3">
      <c r="B118" s="1"/>
      <c r="C118" s="1"/>
      <c r="D118" s="1"/>
      <c r="E118" s="1"/>
      <c r="F118" s="1"/>
      <c r="G118" s="1"/>
      <c r="H118" s="1"/>
      <c r="I118" s="1"/>
      <c r="J118" s="1"/>
      <c r="K118" s="1"/>
      <c r="L118" s="1"/>
      <c r="M118" s="1"/>
      <c r="N118" s="1"/>
      <c r="O118" s="1"/>
      <c r="P118" s="1"/>
      <c r="Q118" s="1"/>
    </row>
    <row r="119" spans="2:17" x14ac:dyDescent="0.3">
      <c r="B119" s="1"/>
      <c r="C119" s="1"/>
      <c r="D119" s="1"/>
      <c r="E119" s="1"/>
      <c r="F119" s="1"/>
      <c r="G119" s="1"/>
      <c r="H119" s="1"/>
      <c r="I119" s="1"/>
      <c r="J119" s="1"/>
      <c r="K119" s="1"/>
      <c r="L119" s="1"/>
      <c r="M119" s="1"/>
      <c r="N119" s="1"/>
      <c r="O119" s="1"/>
      <c r="P119" s="1"/>
      <c r="Q119" s="1"/>
    </row>
    <row r="120" spans="2:17" x14ac:dyDescent="0.3">
      <c r="B120" s="1"/>
      <c r="C120" s="1"/>
      <c r="D120" s="1"/>
      <c r="E120" s="1"/>
      <c r="F120" s="1"/>
      <c r="G120" s="1"/>
      <c r="H120" s="1"/>
      <c r="I120" s="1"/>
      <c r="J120" s="1"/>
      <c r="K120" s="1"/>
      <c r="L120" s="1"/>
      <c r="M120" s="1"/>
      <c r="N120" s="1"/>
      <c r="O120" s="1"/>
      <c r="P120" s="1"/>
      <c r="Q120" s="1"/>
    </row>
    <row r="121" spans="2:17" x14ac:dyDescent="0.3">
      <c r="B121" s="1"/>
      <c r="C121" s="1"/>
      <c r="D121" s="1"/>
      <c r="E121" s="1"/>
      <c r="F121" s="1"/>
      <c r="G121" s="1"/>
      <c r="H121" s="1"/>
      <c r="I121" s="1"/>
      <c r="J121" s="1"/>
      <c r="K121" s="1"/>
      <c r="L121" s="1"/>
      <c r="M121" s="1"/>
      <c r="N121" s="1"/>
      <c r="O121" s="1"/>
      <c r="P121" s="1"/>
      <c r="Q121" s="1"/>
    </row>
    <row r="122" spans="2:17" x14ac:dyDescent="0.3">
      <c r="B122" s="1"/>
      <c r="C122" s="1"/>
      <c r="D122" s="1"/>
      <c r="E122" s="1"/>
      <c r="F122" s="1"/>
      <c r="G122" s="1"/>
      <c r="H122" s="1"/>
      <c r="I122" s="1"/>
      <c r="J122" s="1"/>
      <c r="K122" s="1"/>
      <c r="L122" s="1"/>
      <c r="M122" s="1"/>
      <c r="N122" s="1"/>
      <c r="O122" s="1"/>
      <c r="P122" s="1"/>
      <c r="Q122" s="1"/>
    </row>
    <row r="123" spans="2:17" x14ac:dyDescent="0.3">
      <c r="B123" s="1"/>
      <c r="C123" s="1"/>
      <c r="D123" s="1"/>
      <c r="E123" s="1"/>
      <c r="F123" s="1"/>
      <c r="G123" s="1"/>
      <c r="H123" s="1"/>
      <c r="I123" s="1"/>
      <c r="J123" s="1"/>
      <c r="K123" s="1"/>
      <c r="L123" s="1"/>
      <c r="M123" s="1"/>
      <c r="N123" s="1"/>
      <c r="O123" s="1"/>
      <c r="P123" s="1"/>
      <c r="Q123" s="1"/>
    </row>
    <row r="124" spans="2:17" x14ac:dyDescent="0.3">
      <c r="B124" s="1"/>
      <c r="C124" s="1"/>
      <c r="D124" s="1"/>
      <c r="E124" s="1"/>
      <c r="F124" s="1"/>
      <c r="G124" s="1"/>
      <c r="H124" s="1"/>
      <c r="I124" s="1"/>
      <c r="J124" s="1"/>
      <c r="K124" s="1"/>
      <c r="L124" s="1"/>
      <c r="M124" s="1"/>
      <c r="N124" s="1"/>
      <c r="O124" s="1"/>
      <c r="P124" s="1"/>
      <c r="Q124" s="1"/>
    </row>
    <row r="125" spans="2:17" x14ac:dyDescent="0.3">
      <c r="B125" s="1"/>
      <c r="C125" s="1"/>
      <c r="D125" s="1"/>
      <c r="E125" s="1"/>
      <c r="F125" s="1"/>
      <c r="G125" s="1"/>
      <c r="H125" s="1"/>
      <c r="I125" s="1"/>
      <c r="J125" s="1"/>
      <c r="K125" s="1"/>
      <c r="L125" s="1"/>
      <c r="M125" s="1"/>
      <c r="N125" s="1"/>
      <c r="O125" s="1"/>
      <c r="P125" s="1"/>
      <c r="Q125" s="1"/>
    </row>
    <row r="126" spans="2:17" x14ac:dyDescent="0.3">
      <c r="B126" s="1"/>
      <c r="C126" s="1"/>
      <c r="D126" s="1"/>
      <c r="E126" s="1"/>
      <c r="F126" s="1"/>
      <c r="G126" s="1"/>
      <c r="H126" s="1"/>
      <c r="I126" s="1"/>
      <c r="J126" s="1"/>
      <c r="K126" s="1"/>
      <c r="L126" s="1"/>
      <c r="M126" s="1"/>
      <c r="N126" s="1"/>
      <c r="O126" s="1"/>
      <c r="P126" s="1"/>
      <c r="Q126" s="1"/>
    </row>
    <row r="127" spans="2:17" x14ac:dyDescent="0.3">
      <c r="B127" s="1"/>
      <c r="C127" s="1"/>
      <c r="D127" s="1"/>
      <c r="E127" s="1"/>
      <c r="F127" s="1"/>
      <c r="G127" s="1"/>
      <c r="H127" s="1"/>
      <c r="I127" s="1"/>
      <c r="J127" s="1"/>
      <c r="K127" s="1"/>
      <c r="L127" s="1"/>
      <c r="M127" s="1"/>
      <c r="N127" s="1"/>
      <c r="O127" s="1"/>
      <c r="P127" s="1"/>
      <c r="Q127" s="1"/>
    </row>
    <row r="128" spans="2:17" x14ac:dyDescent="0.3">
      <c r="B128" s="1"/>
      <c r="C128" s="1"/>
      <c r="D128" s="1"/>
      <c r="E128" s="1"/>
      <c r="F128" s="1"/>
      <c r="G128" s="1"/>
      <c r="H128" s="1"/>
      <c r="I128" s="1"/>
      <c r="J128" s="1"/>
      <c r="K128" s="1"/>
      <c r="L128" s="1"/>
      <c r="M128" s="1"/>
      <c r="N128" s="1"/>
      <c r="O128" s="1"/>
      <c r="P128" s="1"/>
      <c r="Q128" s="1"/>
    </row>
    <row r="129" spans="2:17" x14ac:dyDescent="0.3">
      <c r="B129" s="1"/>
      <c r="C129" s="1"/>
      <c r="D129" s="1"/>
      <c r="E129" s="1"/>
      <c r="F129" s="1"/>
      <c r="G129" s="1"/>
      <c r="H129" s="1"/>
      <c r="I129" s="1"/>
      <c r="J129" s="1"/>
      <c r="K129" s="1"/>
      <c r="L129" s="1"/>
      <c r="M129" s="1"/>
      <c r="N129" s="1"/>
      <c r="O129" s="1"/>
      <c r="P129" s="1"/>
      <c r="Q129" s="1"/>
    </row>
    <row r="130" spans="2:17" x14ac:dyDescent="0.3">
      <c r="B130" s="1"/>
      <c r="C130" s="1"/>
      <c r="D130" s="1"/>
      <c r="E130" s="1"/>
      <c r="F130" s="1"/>
      <c r="G130" s="1"/>
      <c r="H130" s="1"/>
      <c r="I130" s="1"/>
      <c r="J130" s="1"/>
      <c r="K130" s="1"/>
      <c r="L130" s="1"/>
      <c r="M130" s="1"/>
      <c r="N130" s="1"/>
      <c r="O130" s="1"/>
      <c r="P130" s="1"/>
      <c r="Q130" s="1"/>
    </row>
    <row r="131" spans="2:17" x14ac:dyDescent="0.3">
      <c r="B131" s="1"/>
      <c r="C131" s="1"/>
      <c r="D131" s="1"/>
      <c r="E131" s="1"/>
      <c r="F131" s="1"/>
      <c r="G131" s="1"/>
      <c r="H131" s="1"/>
      <c r="I131" s="1"/>
      <c r="J131" s="1"/>
      <c r="K131" s="1"/>
      <c r="L131" s="1"/>
      <c r="M131" s="1"/>
      <c r="N131" s="1"/>
      <c r="O131" s="1"/>
      <c r="P131" s="1"/>
      <c r="Q131" s="1"/>
    </row>
    <row r="132" spans="2:17" x14ac:dyDescent="0.3">
      <c r="B132" s="1"/>
      <c r="C132" s="1"/>
      <c r="D132" s="1"/>
      <c r="E132" s="1"/>
      <c r="F132" s="1"/>
      <c r="G132" s="1"/>
      <c r="H132" s="1"/>
      <c r="I132" s="1"/>
      <c r="J132" s="1"/>
      <c r="K132" s="1"/>
      <c r="L132" s="1"/>
      <c r="M132" s="1"/>
      <c r="N132" s="1"/>
      <c r="O132" s="1"/>
      <c r="P132" s="1"/>
      <c r="Q132" s="1"/>
    </row>
    <row r="133" spans="2:17" x14ac:dyDescent="0.3">
      <c r="B133" s="1"/>
      <c r="C133" s="1"/>
      <c r="D133" s="1"/>
      <c r="E133" s="1"/>
      <c r="F133" s="1"/>
      <c r="G133" s="1"/>
      <c r="H133" s="1"/>
      <c r="I133" s="1"/>
      <c r="J133" s="1"/>
      <c r="K133" s="1"/>
      <c r="L133" s="1"/>
      <c r="M133" s="1"/>
      <c r="N133" s="1"/>
      <c r="O133" s="1"/>
      <c r="P133" s="1"/>
      <c r="Q133" s="1"/>
    </row>
    <row r="134" spans="2:17" x14ac:dyDescent="0.3">
      <c r="B134" s="1"/>
      <c r="C134" s="1"/>
      <c r="D134" s="1"/>
      <c r="E134" s="1"/>
      <c r="F134" s="1"/>
      <c r="G134" s="1"/>
      <c r="H134" s="1"/>
      <c r="I134" s="1"/>
      <c r="J134" s="1"/>
      <c r="K134" s="1"/>
      <c r="L134" s="1"/>
      <c r="M134" s="1"/>
      <c r="N134" s="1"/>
      <c r="O134" s="1"/>
      <c r="P134" s="1"/>
      <c r="Q134" s="1"/>
    </row>
    <row r="135" spans="2:17" x14ac:dyDescent="0.3">
      <c r="B135" s="1"/>
      <c r="C135" s="1"/>
      <c r="D135" s="1"/>
      <c r="E135" s="1"/>
      <c r="F135" s="1"/>
      <c r="G135" s="1"/>
      <c r="H135" s="1"/>
      <c r="I135" s="1"/>
      <c r="J135" s="1"/>
      <c r="K135" s="1"/>
      <c r="L135" s="1"/>
      <c r="M135" s="1"/>
      <c r="N135" s="1"/>
      <c r="O135" s="1"/>
      <c r="P135" s="1"/>
      <c r="Q135" s="1"/>
    </row>
    <row r="136" spans="2:17" x14ac:dyDescent="0.3">
      <c r="B136" s="1"/>
      <c r="C136" s="1"/>
      <c r="D136" s="1"/>
      <c r="E136" s="1"/>
      <c r="F136" s="1"/>
      <c r="G136" s="1"/>
      <c r="H136" s="1"/>
      <c r="I136" s="1"/>
      <c r="J136" s="1"/>
      <c r="K136" s="1"/>
      <c r="L136" s="1"/>
      <c r="M136" s="1"/>
      <c r="N136" s="1"/>
      <c r="O136" s="1"/>
      <c r="P136" s="1"/>
      <c r="Q136" s="1"/>
    </row>
    <row r="137" spans="2:17" x14ac:dyDescent="0.3">
      <c r="B137" s="1"/>
      <c r="C137" s="1"/>
      <c r="D137" s="1"/>
      <c r="E137" s="1"/>
      <c r="F137" s="1"/>
      <c r="G137" s="1"/>
      <c r="H137" s="1"/>
      <c r="I137" s="1"/>
      <c r="J137" s="1"/>
      <c r="K137" s="1"/>
      <c r="L137" s="1"/>
      <c r="M137" s="1"/>
      <c r="N137" s="1"/>
      <c r="O137" s="1"/>
      <c r="P137" s="1"/>
      <c r="Q137" s="1"/>
    </row>
    <row r="138" spans="2:17" x14ac:dyDescent="0.3">
      <c r="B138" s="1"/>
      <c r="C138" s="1"/>
      <c r="D138" s="1"/>
      <c r="E138" s="1"/>
      <c r="F138" s="1"/>
      <c r="G138" s="1"/>
      <c r="H138" s="1"/>
      <c r="I138" s="1"/>
      <c r="J138" s="1"/>
      <c r="K138" s="1"/>
      <c r="L138" s="1"/>
      <c r="M138" s="1"/>
      <c r="N138" s="1"/>
      <c r="O138" s="1"/>
      <c r="P138" s="1"/>
      <c r="Q138" s="1"/>
    </row>
    <row r="139" spans="2:17" x14ac:dyDescent="0.3">
      <c r="B139" s="1"/>
      <c r="C139" s="1"/>
      <c r="D139" s="1"/>
      <c r="E139" s="1"/>
      <c r="F139" s="1"/>
      <c r="G139" s="1"/>
      <c r="H139" s="1"/>
      <c r="I139" s="1"/>
      <c r="J139" s="1"/>
      <c r="K139" s="1"/>
      <c r="L139" s="1"/>
      <c r="M139" s="1"/>
      <c r="N139" s="1"/>
      <c r="O139" s="1"/>
      <c r="P139" s="1"/>
      <c r="Q139" s="1"/>
    </row>
    <row r="140" spans="2:17" x14ac:dyDescent="0.3">
      <c r="B140" s="1"/>
      <c r="C140" s="1"/>
      <c r="D140" s="1"/>
      <c r="E140" s="1"/>
      <c r="F140" s="1"/>
      <c r="G140" s="1"/>
      <c r="H140" s="1"/>
      <c r="I140" s="1"/>
      <c r="J140" s="1"/>
      <c r="K140" s="1"/>
      <c r="L140" s="1"/>
      <c r="M140" s="1"/>
      <c r="N140" s="1"/>
      <c r="O140" s="1"/>
      <c r="P140" s="1"/>
      <c r="Q140" s="1"/>
    </row>
    <row r="141" spans="2:17" x14ac:dyDescent="0.3">
      <c r="B141" s="1"/>
      <c r="C141" s="1"/>
      <c r="D141" s="1"/>
      <c r="E141" s="1"/>
      <c r="F141" s="1"/>
      <c r="G141" s="1"/>
      <c r="H141" s="1"/>
      <c r="I141" s="1"/>
      <c r="J141" s="1"/>
      <c r="K141" s="1"/>
      <c r="L141" s="1"/>
      <c r="M141" s="1"/>
      <c r="N141" s="1"/>
      <c r="O141" s="1"/>
      <c r="P141" s="1"/>
      <c r="Q141" s="1"/>
    </row>
    <row r="142" spans="2:17" x14ac:dyDescent="0.3">
      <c r="B142" s="1"/>
      <c r="C142" s="1"/>
      <c r="D142" s="1"/>
      <c r="E142" s="1"/>
      <c r="F142" s="1"/>
      <c r="G142" s="1"/>
      <c r="H142" s="1"/>
      <c r="I142" s="1"/>
      <c r="J142" s="1"/>
      <c r="K142" s="1"/>
      <c r="L142" s="1"/>
      <c r="M142" s="1"/>
      <c r="N142" s="1"/>
      <c r="O142" s="1"/>
      <c r="P142" s="1"/>
      <c r="Q142" s="1"/>
    </row>
    <row r="143" spans="2:17" x14ac:dyDescent="0.3">
      <c r="B143" s="1"/>
      <c r="C143" s="1"/>
      <c r="D143" s="1"/>
      <c r="E143" s="1"/>
      <c r="F143" s="1"/>
      <c r="G143" s="1"/>
      <c r="H143" s="1"/>
      <c r="I143" s="1"/>
      <c r="J143" s="1"/>
      <c r="K143" s="1"/>
      <c r="L143" s="1"/>
      <c r="M143" s="1"/>
      <c r="N143" s="1"/>
      <c r="O143" s="1"/>
      <c r="P143" s="1"/>
      <c r="Q143" s="1"/>
    </row>
    <row r="144" spans="2:17" x14ac:dyDescent="0.3">
      <c r="B144" s="1"/>
      <c r="C144" s="1"/>
      <c r="D144" s="1"/>
      <c r="E144" s="1"/>
      <c r="F144" s="1"/>
      <c r="G144" s="1"/>
      <c r="H144" s="1"/>
      <c r="I144" s="1"/>
      <c r="J144" s="1"/>
      <c r="K144" s="1"/>
      <c r="L144" s="1"/>
      <c r="M144" s="1"/>
      <c r="N144" s="1"/>
      <c r="O144" s="1"/>
      <c r="P144" s="1"/>
      <c r="Q144" s="1"/>
    </row>
    <row r="145" spans="2:17" x14ac:dyDescent="0.3">
      <c r="B145" s="1"/>
      <c r="C145" s="1"/>
      <c r="D145" s="1"/>
      <c r="E145" s="1"/>
      <c r="F145" s="1"/>
      <c r="G145" s="1"/>
      <c r="H145" s="1"/>
      <c r="I145" s="1"/>
      <c r="J145" s="1"/>
      <c r="K145" s="1"/>
      <c r="L145" s="1"/>
      <c r="M145" s="1"/>
      <c r="N145" s="1"/>
      <c r="O145" s="1"/>
      <c r="P145" s="1"/>
      <c r="Q145" s="1"/>
    </row>
    <row r="146" spans="2:17" x14ac:dyDescent="0.3">
      <c r="B146" s="1"/>
      <c r="C146" s="1"/>
      <c r="D146" s="1"/>
      <c r="E146" s="1"/>
      <c r="F146" s="1"/>
      <c r="G146" s="1"/>
      <c r="H146" s="1"/>
      <c r="I146" s="1"/>
      <c r="J146" s="1"/>
      <c r="K146" s="1"/>
      <c r="L146" s="1"/>
      <c r="M146" s="1"/>
      <c r="N146" s="1"/>
      <c r="O146" s="1"/>
      <c r="P146" s="1"/>
      <c r="Q146" s="1"/>
    </row>
    <row r="147" spans="2:17" x14ac:dyDescent="0.3">
      <c r="B147" s="1"/>
      <c r="C147" s="1"/>
      <c r="D147" s="1"/>
      <c r="E147" s="1"/>
      <c r="F147" s="1"/>
      <c r="G147" s="1"/>
      <c r="H147" s="1"/>
      <c r="I147" s="1"/>
      <c r="J147" s="1"/>
      <c r="K147" s="1"/>
      <c r="L147" s="1"/>
      <c r="M147" s="1"/>
      <c r="N147" s="1"/>
      <c r="O147" s="1"/>
      <c r="P147" s="1"/>
      <c r="Q147" s="1"/>
    </row>
    <row r="148" spans="2:17" x14ac:dyDescent="0.3">
      <c r="B148" s="1"/>
      <c r="C148" s="1"/>
      <c r="D148" s="1"/>
      <c r="E148" s="1"/>
      <c r="F148" s="1"/>
      <c r="G148" s="1"/>
      <c r="H148" s="1"/>
      <c r="I148" s="1"/>
      <c r="J148" s="1"/>
      <c r="K148" s="1"/>
      <c r="L148" s="1"/>
      <c r="M148" s="1"/>
      <c r="N148" s="1"/>
      <c r="O148" s="1"/>
      <c r="P148" s="1"/>
      <c r="Q148" s="1"/>
    </row>
    <row r="149" spans="2:17" x14ac:dyDescent="0.3">
      <c r="B149" s="1"/>
      <c r="C149" s="1"/>
      <c r="D149" s="1"/>
      <c r="E149" s="1"/>
      <c r="F149" s="1"/>
      <c r="G149" s="1"/>
      <c r="H149" s="1"/>
      <c r="I149" s="1"/>
      <c r="J149" s="1"/>
      <c r="K149" s="1"/>
      <c r="L149" s="1"/>
      <c r="M149" s="1"/>
      <c r="N149" s="1"/>
      <c r="O149" s="1"/>
      <c r="P149" s="1"/>
      <c r="Q149" s="1"/>
    </row>
    <row r="150" spans="2:17" x14ac:dyDescent="0.3">
      <c r="B150" s="1"/>
      <c r="C150" s="1"/>
      <c r="D150" s="1"/>
      <c r="E150" s="1"/>
      <c r="F150" s="1"/>
      <c r="G150" s="1"/>
      <c r="H150" s="1"/>
      <c r="I150" s="1"/>
      <c r="J150" s="1"/>
      <c r="K150" s="1"/>
      <c r="L150" s="1"/>
      <c r="M150" s="1"/>
      <c r="N150" s="1"/>
      <c r="O150" s="1"/>
      <c r="P150" s="1"/>
      <c r="Q150" s="1"/>
    </row>
    <row r="151" spans="2:17" x14ac:dyDescent="0.3">
      <c r="B151" s="1"/>
      <c r="C151" s="1"/>
      <c r="D151" s="1"/>
      <c r="E151" s="1"/>
      <c r="F151" s="1"/>
      <c r="G151" s="1"/>
      <c r="H151" s="1"/>
      <c r="I151" s="1"/>
      <c r="J151" s="1"/>
      <c r="K151" s="1"/>
      <c r="L151" s="1"/>
      <c r="M151" s="1"/>
      <c r="N151" s="1"/>
      <c r="O151" s="1"/>
      <c r="P151" s="1"/>
      <c r="Q151" s="1"/>
    </row>
    <row r="152" spans="2:17" x14ac:dyDescent="0.3">
      <c r="B152" s="1"/>
      <c r="C152" s="1"/>
      <c r="D152" s="1"/>
      <c r="E152" s="1"/>
      <c r="F152" s="1"/>
      <c r="G152" s="1"/>
      <c r="H152" s="1"/>
      <c r="I152" s="1"/>
      <c r="J152" s="1"/>
      <c r="K152" s="1"/>
      <c r="L152" s="1"/>
      <c r="M152" s="1"/>
      <c r="N152" s="1"/>
      <c r="O152" s="1"/>
      <c r="P152" s="1"/>
      <c r="Q152" s="1"/>
    </row>
    <row r="153" spans="2:17" x14ac:dyDescent="0.3">
      <c r="B153" s="1"/>
      <c r="C153" s="1"/>
      <c r="D153" s="1"/>
      <c r="E153" s="1"/>
      <c r="F153" s="1"/>
      <c r="G153" s="1"/>
      <c r="H153" s="1"/>
      <c r="I153" s="1"/>
      <c r="J153" s="1"/>
      <c r="K153" s="1"/>
      <c r="L153" s="1"/>
      <c r="M153" s="1"/>
      <c r="N153" s="1"/>
      <c r="O153" s="1"/>
      <c r="P153" s="1"/>
      <c r="Q153" s="1"/>
    </row>
    <row r="154" spans="2:17" x14ac:dyDescent="0.3">
      <c r="B154" s="1"/>
      <c r="C154" s="1"/>
      <c r="D154" s="1"/>
      <c r="E154" s="1"/>
      <c r="F154" s="1"/>
      <c r="G154" s="1"/>
      <c r="H154" s="1"/>
      <c r="I154" s="1"/>
      <c r="J154" s="1"/>
      <c r="K154" s="1"/>
      <c r="L154" s="1"/>
      <c r="M154" s="1"/>
      <c r="N154" s="1"/>
      <c r="O154" s="1"/>
      <c r="P154" s="1"/>
      <c r="Q154" s="1"/>
    </row>
    <row r="155" spans="2:17" x14ac:dyDescent="0.3">
      <c r="B155" s="1"/>
      <c r="C155" s="1"/>
      <c r="D155" s="1"/>
      <c r="E155" s="1"/>
      <c r="F155" s="1"/>
      <c r="G155" s="1"/>
      <c r="H155" s="1"/>
      <c r="I155" s="1"/>
      <c r="J155" s="1"/>
      <c r="K155" s="1"/>
      <c r="L155" s="1"/>
      <c r="M155" s="1"/>
      <c r="N155" s="1"/>
      <c r="O155" s="1"/>
      <c r="P155" s="1"/>
      <c r="Q155" s="1"/>
    </row>
    <row r="156" spans="2:17" x14ac:dyDescent="0.3">
      <c r="B156" s="1"/>
      <c r="C156" s="1"/>
      <c r="D156" s="1"/>
      <c r="E156" s="1"/>
      <c r="F156" s="1"/>
      <c r="G156" s="1"/>
      <c r="H156" s="1"/>
      <c r="I156" s="1"/>
      <c r="J156" s="1"/>
      <c r="K156" s="1"/>
      <c r="L156" s="1"/>
      <c r="M156" s="1"/>
      <c r="N156" s="1"/>
      <c r="O156" s="1"/>
      <c r="P156" s="1"/>
      <c r="Q156" s="1"/>
    </row>
    <row r="157" spans="2:17" x14ac:dyDescent="0.3">
      <c r="B157" s="1"/>
      <c r="C157" s="1"/>
      <c r="D157" s="1"/>
      <c r="E157" s="1"/>
      <c r="F157" s="1"/>
      <c r="G157" s="1"/>
      <c r="H157" s="1"/>
      <c r="I157" s="1"/>
      <c r="J157" s="1"/>
      <c r="K157" s="1"/>
      <c r="L157" s="1"/>
      <c r="M157" s="1"/>
      <c r="N157" s="1"/>
      <c r="O157" s="1"/>
      <c r="P157" s="1"/>
      <c r="Q157" s="1"/>
    </row>
    <row r="158" spans="2:17" x14ac:dyDescent="0.3">
      <c r="B158" s="1"/>
      <c r="C158" s="1"/>
      <c r="D158" s="1"/>
      <c r="E158" s="1"/>
      <c r="F158" s="1"/>
      <c r="G158" s="1"/>
      <c r="H158" s="1"/>
      <c r="I158" s="1"/>
      <c r="J158" s="1"/>
      <c r="K158" s="1"/>
      <c r="L158" s="1"/>
      <c r="M158" s="1"/>
      <c r="N158" s="1"/>
      <c r="O158" s="1"/>
      <c r="P158" s="1"/>
      <c r="Q158" s="1"/>
    </row>
    <row r="159" spans="2:17" x14ac:dyDescent="0.3">
      <c r="B159" s="1"/>
      <c r="C159" s="1"/>
      <c r="D159" s="1"/>
      <c r="E159" s="1"/>
      <c r="F159" s="1"/>
      <c r="G159" s="1"/>
      <c r="H159" s="1"/>
      <c r="I159" s="1"/>
      <c r="J159" s="1"/>
      <c r="K159" s="1"/>
      <c r="L159" s="1"/>
      <c r="M159" s="1"/>
      <c r="N159" s="1"/>
      <c r="O159" s="1"/>
      <c r="P159" s="1"/>
      <c r="Q159" s="1"/>
    </row>
    <row r="160" spans="2:17" x14ac:dyDescent="0.3">
      <c r="B160" s="1"/>
      <c r="C160" s="1"/>
      <c r="D160" s="1"/>
      <c r="E160" s="1"/>
      <c r="F160" s="1"/>
      <c r="G160" s="1"/>
      <c r="H160" s="1"/>
      <c r="I160" s="1"/>
      <c r="J160" s="1"/>
      <c r="K160" s="1"/>
      <c r="L160" s="1"/>
      <c r="M160" s="1"/>
      <c r="N160" s="1"/>
      <c r="O160" s="1"/>
      <c r="P160" s="1"/>
      <c r="Q160" s="1"/>
    </row>
    <row r="161" spans="2:17" x14ac:dyDescent="0.3">
      <c r="B161" s="1"/>
      <c r="C161" s="1"/>
      <c r="D161" s="1"/>
      <c r="E161" s="1"/>
      <c r="F161" s="1"/>
      <c r="G161" s="1"/>
      <c r="H161" s="1"/>
      <c r="I161" s="1"/>
      <c r="J161" s="1"/>
      <c r="K161" s="1"/>
      <c r="L161" s="1"/>
      <c r="M161" s="1"/>
      <c r="N161" s="1"/>
      <c r="O161" s="1"/>
      <c r="P161" s="1"/>
      <c r="Q161" s="1"/>
    </row>
    <row r="162" spans="2:17" x14ac:dyDescent="0.3">
      <c r="B162" s="1"/>
      <c r="C162" s="1"/>
      <c r="D162" s="1"/>
      <c r="E162" s="1"/>
      <c r="F162" s="1"/>
      <c r="G162" s="1"/>
      <c r="H162" s="1"/>
      <c r="I162" s="1"/>
      <c r="J162" s="1"/>
      <c r="K162" s="1"/>
      <c r="L162" s="1"/>
      <c r="M162" s="1"/>
      <c r="N162" s="1"/>
      <c r="O162" s="1"/>
      <c r="P162" s="1"/>
      <c r="Q162" s="1"/>
    </row>
    <row r="163" spans="2:17" x14ac:dyDescent="0.3">
      <c r="B163" s="1"/>
      <c r="C163" s="1"/>
      <c r="D163" s="1"/>
      <c r="E163" s="1"/>
      <c r="F163" s="1"/>
      <c r="G163" s="1"/>
      <c r="H163" s="1"/>
      <c r="I163" s="1"/>
      <c r="J163" s="1"/>
      <c r="K163" s="1"/>
      <c r="L163" s="1"/>
      <c r="M163" s="1"/>
      <c r="N163" s="1"/>
      <c r="O163" s="1"/>
      <c r="P163" s="1"/>
      <c r="Q163" s="1"/>
    </row>
    <row r="164" spans="2:17" x14ac:dyDescent="0.3">
      <c r="B164" s="1"/>
      <c r="C164" s="1"/>
      <c r="D164" s="1"/>
      <c r="E164" s="1"/>
      <c r="F164" s="1"/>
      <c r="G164" s="1"/>
      <c r="H164" s="1"/>
      <c r="I164" s="1"/>
      <c r="J164" s="1"/>
      <c r="K164" s="1"/>
      <c r="L164" s="1"/>
      <c r="M164" s="1"/>
      <c r="N164" s="1"/>
      <c r="O164" s="1"/>
      <c r="P164" s="1"/>
      <c r="Q164" s="1"/>
    </row>
    <row r="165" spans="2:17" x14ac:dyDescent="0.3">
      <c r="B165" s="1"/>
      <c r="C165" s="1"/>
      <c r="D165" s="1"/>
      <c r="E165" s="1"/>
      <c r="F165" s="1"/>
      <c r="G165" s="1"/>
      <c r="H165" s="1"/>
      <c r="I165" s="1"/>
      <c r="J165" s="1"/>
      <c r="K165" s="1"/>
      <c r="L165" s="1"/>
      <c r="M165" s="1"/>
      <c r="N165" s="1"/>
      <c r="O165" s="1"/>
      <c r="P165" s="1"/>
      <c r="Q165" s="1"/>
    </row>
    <row r="166" spans="2:17" x14ac:dyDescent="0.3">
      <c r="B166" s="1"/>
      <c r="C166" s="1"/>
      <c r="D166" s="1"/>
      <c r="E166" s="1"/>
      <c r="F166" s="1"/>
      <c r="G166" s="1"/>
      <c r="H166" s="1"/>
      <c r="I166" s="1"/>
      <c r="J166" s="1"/>
      <c r="K166" s="1"/>
      <c r="L166" s="1"/>
      <c r="M166" s="1"/>
      <c r="N166" s="1"/>
      <c r="O166" s="1"/>
      <c r="P166" s="1"/>
      <c r="Q166" s="1"/>
    </row>
    <row r="167" spans="2:17" x14ac:dyDescent="0.3">
      <c r="B167" s="1"/>
      <c r="C167" s="1"/>
      <c r="D167" s="1"/>
      <c r="E167" s="1"/>
      <c r="F167" s="1"/>
      <c r="G167" s="1"/>
      <c r="H167" s="1"/>
      <c r="I167" s="1"/>
      <c r="J167" s="1"/>
      <c r="K167" s="1"/>
      <c r="L167" s="1"/>
      <c r="M167" s="1"/>
      <c r="N167" s="1"/>
      <c r="O167" s="1"/>
      <c r="P167" s="1"/>
      <c r="Q167" s="1"/>
    </row>
    <row r="168" spans="2:17" x14ac:dyDescent="0.3">
      <c r="B168" s="1"/>
      <c r="C168" s="1"/>
      <c r="D168" s="1"/>
      <c r="E168" s="1"/>
      <c r="F168" s="1"/>
      <c r="G168" s="1"/>
      <c r="H168" s="1"/>
      <c r="I168" s="1"/>
      <c r="J168" s="1"/>
      <c r="K168" s="1"/>
      <c r="L168" s="1"/>
      <c r="M168" s="1"/>
      <c r="N168" s="1"/>
      <c r="O168" s="1"/>
      <c r="P168" s="1"/>
      <c r="Q168" s="1"/>
    </row>
    <row r="169" spans="2:17" x14ac:dyDescent="0.3">
      <c r="B169" s="1"/>
      <c r="C169" s="1"/>
      <c r="D169" s="1"/>
      <c r="E169" s="1"/>
      <c r="F169" s="1"/>
      <c r="G169" s="1"/>
      <c r="H169" s="1"/>
      <c r="I169" s="1"/>
      <c r="J169" s="1"/>
      <c r="K169" s="1"/>
      <c r="L169" s="1"/>
      <c r="M169" s="1"/>
      <c r="N169" s="1"/>
      <c r="O169" s="1"/>
      <c r="P169" s="1"/>
      <c r="Q169" s="1"/>
    </row>
    <row r="170" spans="2:17" x14ac:dyDescent="0.3">
      <c r="B170" s="1"/>
      <c r="C170" s="1"/>
      <c r="D170" s="1"/>
      <c r="E170" s="1"/>
      <c r="F170" s="1"/>
      <c r="G170" s="1"/>
      <c r="H170" s="1"/>
      <c r="I170" s="1"/>
      <c r="J170" s="1"/>
      <c r="K170" s="1"/>
      <c r="L170" s="1"/>
      <c r="M170" s="1"/>
      <c r="N170" s="1"/>
      <c r="O170" s="1"/>
      <c r="P170" s="1"/>
      <c r="Q170" s="1"/>
    </row>
    <row r="171" spans="2:17" x14ac:dyDescent="0.3">
      <c r="B171" s="1"/>
      <c r="C171" s="1"/>
      <c r="D171" s="1"/>
      <c r="E171" s="1"/>
      <c r="F171" s="1"/>
      <c r="G171" s="1"/>
      <c r="H171" s="1"/>
      <c r="I171" s="1"/>
      <c r="J171" s="1"/>
      <c r="K171" s="1"/>
      <c r="L171" s="1"/>
      <c r="M171" s="1"/>
      <c r="N171" s="1"/>
      <c r="O171" s="1"/>
      <c r="P171" s="1"/>
      <c r="Q171" s="1"/>
    </row>
    <row r="172" spans="2:17" x14ac:dyDescent="0.3">
      <c r="B172" s="1"/>
      <c r="C172" s="1"/>
      <c r="D172" s="1"/>
      <c r="E172" s="1"/>
      <c r="F172" s="1"/>
      <c r="G172" s="1"/>
      <c r="H172" s="1"/>
      <c r="I172" s="1"/>
      <c r="J172" s="1"/>
      <c r="K172" s="1"/>
      <c r="L172" s="1"/>
      <c r="M172" s="1"/>
      <c r="N172" s="1"/>
      <c r="O172" s="1"/>
      <c r="P172" s="1"/>
      <c r="Q172" s="1"/>
    </row>
    <row r="173" spans="2:17" x14ac:dyDescent="0.3">
      <c r="B173" s="1"/>
      <c r="C173" s="1"/>
      <c r="D173" s="1"/>
      <c r="E173" s="1"/>
      <c r="F173" s="1"/>
      <c r="G173" s="1"/>
      <c r="H173" s="1"/>
      <c r="I173" s="1"/>
      <c r="J173" s="1"/>
      <c r="K173" s="1"/>
      <c r="L173" s="1"/>
      <c r="M173" s="1"/>
      <c r="N173" s="1"/>
      <c r="O173" s="1"/>
      <c r="P173" s="1"/>
      <c r="Q173" s="1"/>
    </row>
    <row r="174" spans="2:17" x14ac:dyDescent="0.3">
      <c r="B174" s="1"/>
      <c r="C174" s="1"/>
      <c r="D174" s="1"/>
      <c r="E174" s="1"/>
      <c r="F174" s="1"/>
      <c r="G174" s="1"/>
      <c r="H174" s="1"/>
      <c r="I174" s="1"/>
      <c r="J174" s="1"/>
      <c r="K174" s="1"/>
      <c r="L174" s="1"/>
      <c r="M174" s="1"/>
      <c r="N174" s="1"/>
      <c r="O174" s="1"/>
      <c r="P174" s="1"/>
      <c r="Q174" s="1"/>
    </row>
    <row r="175" spans="2:17" x14ac:dyDescent="0.3">
      <c r="B175" s="1"/>
      <c r="C175" s="1"/>
      <c r="D175" s="1"/>
      <c r="E175" s="1"/>
      <c r="F175" s="1"/>
      <c r="G175" s="1"/>
      <c r="H175" s="1"/>
      <c r="I175" s="1"/>
      <c r="J175" s="1"/>
      <c r="K175" s="1"/>
      <c r="L175" s="1"/>
      <c r="M175" s="1"/>
      <c r="N175" s="1"/>
      <c r="O175" s="1"/>
      <c r="P175" s="1"/>
      <c r="Q175" s="1"/>
    </row>
    <row r="176" spans="2:17" x14ac:dyDescent="0.3">
      <c r="B176" s="1"/>
      <c r="C176" s="1"/>
      <c r="D176" s="1"/>
      <c r="E176" s="1"/>
      <c r="F176" s="1"/>
      <c r="G176" s="1"/>
      <c r="H176" s="1"/>
      <c r="I176" s="1"/>
      <c r="J176" s="1"/>
      <c r="K176" s="1"/>
      <c r="L176" s="1"/>
      <c r="M176" s="1"/>
      <c r="N176" s="1"/>
      <c r="O176" s="1"/>
      <c r="P176" s="1"/>
      <c r="Q176" s="1"/>
    </row>
    <row r="177" spans="2:17" x14ac:dyDescent="0.3">
      <c r="B177" s="1"/>
      <c r="C177" s="1"/>
      <c r="D177" s="1"/>
      <c r="E177" s="1"/>
      <c r="F177" s="1"/>
      <c r="G177" s="1"/>
      <c r="H177" s="1"/>
      <c r="I177" s="1"/>
      <c r="J177" s="1"/>
      <c r="K177" s="1"/>
      <c r="L177" s="1"/>
      <c r="M177" s="1"/>
      <c r="N177" s="1"/>
      <c r="O177" s="1"/>
      <c r="P177" s="1"/>
      <c r="Q177" s="1"/>
    </row>
    <row r="178" spans="2:17" x14ac:dyDescent="0.3">
      <c r="B178" s="1"/>
      <c r="C178" s="1"/>
      <c r="D178" s="1"/>
      <c r="E178" s="1"/>
      <c r="F178" s="1"/>
      <c r="G178" s="1"/>
      <c r="H178" s="1"/>
      <c r="I178" s="1"/>
      <c r="J178" s="1"/>
      <c r="K178" s="1"/>
      <c r="L178" s="1"/>
      <c r="M178" s="1"/>
      <c r="N178" s="1"/>
      <c r="O178" s="1"/>
      <c r="P178" s="1"/>
      <c r="Q178" s="1"/>
    </row>
    <row r="179" spans="2:17" x14ac:dyDescent="0.3">
      <c r="B179" s="1"/>
      <c r="C179" s="1"/>
      <c r="D179" s="1"/>
      <c r="E179" s="1"/>
      <c r="F179" s="1"/>
      <c r="G179" s="1"/>
      <c r="H179" s="1"/>
      <c r="I179" s="1"/>
      <c r="J179" s="1"/>
      <c r="K179" s="1"/>
      <c r="L179" s="1"/>
      <c r="M179" s="1"/>
      <c r="N179" s="1"/>
      <c r="O179" s="1"/>
      <c r="P179" s="1"/>
      <c r="Q179" s="1"/>
    </row>
    <row r="180" spans="2:17" x14ac:dyDescent="0.3">
      <c r="B180" s="1"/>
      <c r="C180" s="1"/>
      <c r="D180" s="1"/>
      <c r="E180" s="1"/>
      <c r="F180" s="1"/>
      <c r="G180" s="1"/>
      <c r="H180" s="1"/>
      <c r="I180" s="1"/>
      <c r="J180" s="1"/>
      <c r="K180" s="1"/>
      <c r="L180" s="1"/>
      <c r="M180" s="1"/>
      <c r="N180" s="1"/>
      <c r="O180" s="1"/>
      <c r="P180" s="1"/>
      <c r="Q180" s="1"/>
    </row>
    <row r="181" spans="2:17" x14ac:dyDescent="0.3">
      <c r="B181" s="1"/>
      <c r="C181" s="1"/>
      <c r="D181" s="1"/>
      <c r="E181" s="1"/>
      <c r="F181" s="1"/>
      <c r="G181" s="1"/>
      <c r="H181" s="1"/>
      <c r="I181" s="1"/>
      <c r="J181" s="1"/>
      <c r="K181" s="1"/>
      <c r="L181" s="1"/>
      <c r="M181" s="1"/>
      <c r="N181" s="1"/>
      <c r="O181" s="1"/>
      <c r="P181" s="1"/>
      <c r="Q181" s="1"/>
    </row>
    <row r="182" spans="2:17" x14ac:dyDescent="0.3">
      <c r="B182" s="1"/>
      <c r="C182" s="1"/>
      <c r="D182" s="1"/>
      <c r="E182" s="1"/>
      <c r="F182" s="1"/>
      <c r="G182" s="1"/>
      <c r="H182" s="1"/>
      <c r="I182" s="1"/>
      <c r="J182" s="1"/>
      <c r="K182" s="1"/>
      <c r="L182" s="1"/>
      <c r="M182" s="1"/>
      <c r="N182" s="1"/>
      <c r="O182" s="1"/>
      <c r="P182" s="1"/>
      <c r="Q182" s="1"/>
    </row>
    <row r="183" spans="2:17" x14ac:dyDescent="0.3">
      <c r="B183" s="1"/>
      <c r="C183" s="1"/>
      <c r="D183" s="1"/>
      <c r="E183" s="1"/>
      <c r="F183" s="1"/>
      <c r="G183" s="1"/>
      <c r="H183" s="1"/>
      <c r="I183" s="1"/>
      <c r="J183" s="1"/>
      <c r="K183" s="1"/>
      <c r="L183" s="1"/>
      <c r="M183" s="1"/>
      <c r="N183" s="1"/>
      <c r="O183" s="1"/>
      <c r="P183" s="1"/>
      <c r="Q183" s="1"/>
    </row>
    <row r="184" spans="2:17" x14ac:dyDescent="0.3">
      <c r="B184" s="1"/>
      <c r="C184" s="1"/>
      <c r="D184" s="1"/>
      <c r="E184" s="1"/>
      <c r="F184" s="1"/>
      <c r="G184" s="1"/>
      <c r="H184" s="1"/>
      <c r="I184" s="1"/>
      <c r="J184" s="1"/>
      <c r="K184" s="1"/>
      <c r="L184" s="1"/>
      <c r="M184" s="1"/>
      <c r="N184" s="1"/>
      <c r="O184" s="1"/>
      <c r="P184" s="1"/>
      <c r="Q184" s="1"/>
    </row>
    <row r="185" spans="2:17" x14ac:dyDescent="0.3">
      <c r="B185" s="1"/>
      <c r="C185" s="1"/>
      <c r="D185" s="1"/>
      <c r="E185" s="1"/>
      <c r="F185" s="1"/>
      <c r="G185" s="1"/>
      <c r="H185" s="1"/>
      <c r="I185" s="1"/>
      <c r="J185" s="1"/>
      <c r="K185" s="1"/>
      <c r="L185" s="1"/>
      <c r="M185" s="1"/>
      <c r="N185" s="1"/>
      <c r="O185" s="1"/>
      <c r="P185" s="1"/>
      <c r="Q185" s="1"/>
    </row>
    <row r="186" spans="2:17" x14ac:dyDescent="0.3">
      <c r="B186" s="1"/>
      <c r="C186" s="1"/>
      <c r="D186" s="1"/>
      <c r="E186" s="1"/>
      <c r="F186" s="1"/>
      <c r="G186" s="1"/>
      <c r="H186" s="1"/>
      <c r="I186" s="1"/>
      <c r="J186" s="1"/>
      <c r="K186" s="1"/>
      <c r="L186" s="1"/>
      <c r="M186" s="1"/>
      <c r="N186" s="1"/>
      <c r="O186" s="1"/>
      <c r="P186" s="1"/>
      <c r="Q186" s="1"/>
    </row>
    <row r="187" spans="2:17" x14ac:dyDescent="0.3">
      <c r="B187" s="1"/>
      <c r="C187" s="1"/>
      <c r="D187" s="1"/>
      <c r="E187" s="1"/>
      <c r="F187" s="1"/>
      <c r="G187" s="1"/>
      <c r="H187" s="1"/>
      <c r="I187" s="1"/>
      <c r="J187" s="1"/>
      <c r="K187" s="1"/>
      <c r="L187" s="1"/>
      <c r="M187" s="1"/>
      <c r="N187" s="1"/>
      <c r="O187" s="1"/>
      <c r="P187" s="1"/>
      <c r="Q187" s="1"/>
    </row>
    <row r="188" spans="2:17" x14ac:dyDescent="0.3">
      <c r="B188" s="1"/>
      <c r="C188" s="1"/>
      <c r="D188" s="1"/>
      <c r="E188" s="1"/>
      <c r="F188" s="1"/>
      <c r="G188" s="1"/>
      <c r="H188" s="1"/>
      <c r="I188" s="1"/>
      <c r="J188" s="1"/>
      <c r="K188" s="1"/>
      <c r="L188" s="1"/>
      <c r="M188" s="1"/>
      <c r="N188" s="1"/>
      <c r="O188" s="1"/>
      <c r="P188" s="1"/>
      <c r="Q188" s="1"/>
    </row>
    <row r="189" spans="2:17" x14ac:dyDescent="0.3">
      <c r="B189" s="1"/>
      <c r="C189" s="1"/>
      <c r="D189" s="1"/>
      <c r="E189" s="1"/>
      <c r="F189" s="1"/>
      <c r="G189" s="1"/>
      <c r="H189" s="1"/>
      <c r="I189" s="1"/>
      <c r="J189" s="1"/>
      <c r="K189" s="1"/>
      <c r="L189" s="1"/>
      <c r="M189" s="1"/>
      <c r="N189" s="1"/>
      <c r="O189" s="1"/>
      <c r="P189" s="1"/>
      <c r="Q189" s="1"/>
    </row>
    <row r="190" spans="2:17" x14ac:dyDescent="0.3">
      <c r="B190" s="1"/>
      <c r="C190" s="1"/>
      <c r="D190" s="1"/>
      <c r="E190" s="1"/>
      <c r="F190" s="1"/>
      <c r="G190" s="1"/>
      <c r="H190" s="1"/>
      <c r="I190" s="1"/>
      <c r="J190" s="1"/>
      <c r="K190" s="1"/>
      <c r="L190" s="1"/>
      <c r="M190" s="1"/>
      <c r="N190" s="1"/>
      <c r="O190" s="1"/>
      <c r="P190" s="1"/>
      <c r="Q190" s="1"/>
    </row>
    <row r="191" spans="2:17" x14ac:dyDescent="0.3">
      <c r="B191" s="1"/>
      <c r="C191" s="1"/>
      <c r="D191" s="1"/>
      <c r="E191" s="1"/>
      <c r="F191" s="1"/>
      <c r="G191" s="1"/>
      <c r="H191" s="1"/>
      <c r="I191" s="1"/>
      <c r="J191" s="1"/>
      <c r="K191" s="1"/>
      <c r="L191" s="1"/>
      <c r="M191" s="1"/>
      <c r="N191" s="1"/>
      <c r="O191" s="1"/>
      <c r="P191" s="1"/>
      <c r="Q191" s="1"/>
    </row>
    <row r="192" spans="2:17" x14ac:dyDescent="0.3">
      <c r="B192" s="1"/>
      <c r="C192" s="1"/>
      <c r="D192" s="1"/>
      <c r="E192" s="1"/>
      <c r="F192" s="1"/>
      <c r="G192" s="1"/>
      <c r="H192" s="1"/>
      <c r="I192" s="1"/>
      <c r="J192" s="1"/>
      <c r="K192" s="1"/>
      <c r="L192" s="1"/>
      <c r="M192" s="1"/>
      <c r="N192" s="1"/>
      <c r="O192" s="1"/>
      <c r="P192" s="1"/>
      <c r="Q192" s="1"/>
    </row>
    <row r="193" spans="2:17" x14ac:dyDescent="0.3">
      <c r="B193" s="1"/>
      <c r="C193" s="1"/>
      <c r="D193" s="1"/>
      <c r="E193" s="1"/>
      <c r="F193" s="1"/>
      <c r="G193" s="1"/>
      <c r="H193" s="1"/>
      <c r="I193" s="1"/>
      <c r="J193" s="1"/>
      <c r="K193" s="1"/>
      <c r="L193" s="1"/>
      <c r="M193" s="1"/>
      <c r="N193" s="1"/>
      <c r="O193" s="1"/>
      <c r="P193" s="1"/>
      <c r="Q193" s="1"/>
    </row>
    <row r="194" spans="2:17" x14ac:dyDescent="0.3">
      <c r="B194" s="1"/>
      <c r="C194" s="1"/>
      <c r="D194" s="1"/>
      <c r="E194" s="1"/>
      <c r="F194" s="1"/>
      <c r="G194" s="1"/>
      <c r="H194" s="1"/>
      <c r="I194" s="1"/>
      <c r="J194" s="1"/>
      <c r="K194" s="1"/>
      <c r="L194" s="1"/>
      <c r="M194" s="1"/>
      <c r="N194" s="1"/>
      <c r="O194" s="1"/>
      <c r="P194" s="1"/>
      <c r="Q194" s="1"/>
    </row>
    <row r="195" spans="2:17" x14ac:dyDescent="0.3">
      <c r="B195" s="1"/>
      <c r="C195" s="1"/>
      <c r="D195" s="1"/>
      <c r="E195" s="1"/>
      <c r="F195" s="1"/>
      <c r="G195" s="1"/>
      <c r="H195" s="1"/>
      <c r="I195" s="1"/>
      <c r="J195" s="1"/>
      <c r="K195" s="1"/>
      <c r="L195" s="1"/>
      <c r="M195" s="1"/>
      <c r="N195" s="1"/>
      <c r="O195" s="1"/>
      <c r="P195" s="1"/>
      <c r="Q195" s="1"/>
    </row>
    <row r="196" spans="2:17" x14ac:dyDescent="0.3">
      <c r="B196" s="1"/>
      <c r="C196" s="1"/>
      <c r="D196" s="1"/>
      <c r="E196" s="1"/>
      <c r="F196" s="1"/>
      <c r="G196" s="1"/>
      <c r="H196" s="1"/>
      <c r="I196" s="1"/>
      <c r="J196" s="1"/>
      <c r="K196" s="1"/>
      <c r="L196" s="1"/>
      <c r="M196" s="1"/>
      <c r="N196" s="1"/>
      <c r="O196" s="1"/>
      <c r="P196" s="1"/>
      <c r="Q196" s="1"/>
    </row>
    <row r="197" spans="2:17" x14ac:dyDescent="0.3">
      <c r="B197" s="1"/>
      <c r="C197" s="1"/>
      <c r="D197" s="1"/>
      <c r="E197" s="1"/>
      <c r="F197" s="1"/>
      <c r="G197" s="1"/>
      <c r="H197" s="1"/>
      <c r="I197" s="1"/>
      <c r="J197" s="1"/>
      <c r="K197" s="1"/>
      <c r="L197" s="1"/>
      <c r="M197" s="1"/>
      <c r="N197" s="1"/>
      <c r="O197" s="1"/>
      <c r="P197" s="1"/>
      <c r="Q197" s="1"/>
    </row>
    <row r="198" spans="2:17" x14ac:dyDescent="0.3">
      <c r="B198" s="1"/>
      <c r="C198" s="1"/>
      <c r="D198" s="1"/>
      <c r="E198" s="1"/>
      <c r="F198" s="1"/>
      <c r="G198" s="1"/>
      <c r="H198" s="1"/>
      <c r="I198" s="1"/>
      <c r="J198" s="1"/>
      <c r="K198" s="1"/>
      <c r="L198" s="1"/>
      <c r="M198" s="1"/>
      <c r="N198" s="1"/>
      <c r="O198" s="1"/>
      <c r="P198" s="1"/>
      <c r="Q198" s="1"/>
    </row>
    <row r="199" spans="2:17" x14ac:dyDescent="0.3">
      <c r="B199" s="1"/>
      <c r="C199" s="1"/>
      <c r="D199" s="1"/>
      <c r="E199" s="1"/>
      <c r="F199" s="1"/>
      <c r="G199" s="1"/>
      <c r="H199" s="1"/>
      <c r="I199" s="1"/>
      <c r="J199" s="1"/>
      <c r="K199" s="1"/>
      <c r="L199" s="1"/>
      <c r="M199" s="1"/>
      <c r="N199" s="1"/>
      <c r="O199" s="1"/>
      <c r="P199" s="1"/>
      <c r="Q199" s="1"/>
    </row>
    <row r="200" spans="2:17" x14ac:dyDescent="0.3">
      <c r="B200" s="1"/>
      <c r="C200" s="1"/>
      <c r="D200" s="1"/>
      <c r="E200" s="1"/>
      <c r="F200" s="1"/>
      <c r="G200" s="1"/>
      <c r="H200" s="1"/>
      <c r="I200" s="1"/>
      <c r="J200" s="1"/>
      <c r="K200" s="1"/>
      <c r="L200" s="1"/>
      <c r="M200" s="1"/>
      <c r="N200" s="1"/>
      <c r="O200" s="1"/>
      <c r="P200" s="1"/>
      <c r="Q200" s="1"/>
    </row>
    <row r="201" spans="2:17" x14ac:dyDescent="0.3">
      <c r="B201" s="1"/>
      <c r="C201" s="1"/>
      <c r="D201" s="1"/>
      <c r="E201" s="1"/>
      <c r="F201" s="1"/>
      <c r="G201" s="1"/>
      <c r="H201" s="1"/>
      <c r="I201" s="1"/>
      <c r="J201" s="1"/>
      <c r="K201" s="1"/>
      <c r="L201" s="1"/>
      <c r="M201" s="1"/>
      <c r="N201" s="1"/>
      <c r="O201" s="1"/>
      <c r="P201" s="1"/>
      <c r="Q201" s="1"/>
    </row>
    <row r="202" spans="2:17" x14ac:dyDescent="0.3">
      <c r="B202" s="1"/>
      <c r="C202" s="1"/>
      <c r="D202" s="1"/>
      <c r="E202" s="1"/>
      <c r="F202" s="1"/>
      <c r="G202" s="1"/>
      <c r="H202" s="1"/>
      <c r="I202" s="1"/>
      <c r="J202" s="1"/>
      <c r="K202" s="1"/>
      <c r="L202" s="1"/>
      <c r="M202" s="1"/>
      <c r="N202" s="1"/>
      <c r="O202" s="1"/>
      <c r="P202" s="1"/>
      <c r="Q202" s="1"/>
    </row>
    <row r="203" spans="2:17" x14ac:dyDescent="0.3">
      <c r="B203" s="1"/>
      <c r="C203" s="1"/>
      <c r="D203" s="1"/>
      <c r="E203" s="1"/>
      <c r="F203" s="1"/>
      <c r="G203" s="1"/>
      <c r="H203" s="1"/>
      <c r="I203" s="1"/>
      <c r="J203" s="1"/>
      <c r="K203" s="1"/>
      <c r="L203" s="1"/>
      <c r="M203" s="1"/>
      <c r="N203" s="1"/>
      <c r="O203" s="1"/>
      <c r="P203" s="1"/>
      <c r="Q203" s="1"/>
    </row>
    <row r="204" spans="2:17" x14ac:dyDescent="0.3">
      <c r="B204" s="1"/>
      <c r="C204" s="1"/>
      <c r="D204" s="1"/>
      <c r="E204" s="1"/>
      <c r="F204" s="1"/>
      <c r="G204" s="1"/>
      <c r="H204" s="1"/>
      <c r="I204" s="1"/>
      <c r="J204" s="1"/>
      <c r="K204" s="1"/>
      <c r="L204" s="1"/>
      <c r="M204" s="1"/>
      <c r="N204" s="1"/>
      <c r="O204" s="1"/>
      <c r="P204" s="1"/>
      <c r="Q204" s="1"/>
    </row>
    <row r="205" spans="2:17" x14ac:dyDescent="0.3">
      <c r="B205" s="1"/>
      <c r="C205" s="1"/>
      <c r="D205" s="1"/>
      <c r="E205" s="1"/>
      <c r="F205" s="1"/>
      <c r="G205" s="1"/>
      <c r="H205" s="1"/>
      <c r="I205" s="1"/>
      <c r="J205" s="1"/>
      <c r="K205" s="1"/>
      <c r="L205" s="1"/>
      <c r="M205" s="1"/>
      <c r="N205" s="1"/>
      <c r="O205" s="1"/>
      <c r="P205" s="1"/>
      <c r="Q205" s="1"/>
    </row>
    <row r="206" spans="2:17" x14ac:dyDescent="0.3">
      <c r="B206" s="1"/>
      <c r="C206" s="1"/>
      <c r="D206" s="1"/>
      <c r="E206" s="1"/>
      <c r="F206" s="1"/>
      <c r="G206" s="1"/>
      <c r="H206" s="1"/>
      <c r="I206" s="1"/>
      <c r="J206" s="1"/>
      <c r="K206" s="1"/>
      <c r="L206" s="1"/>
      <c r="M206" s="1"/>
      <c r="N206" s="1"/>
      <c r="O206" s="1"/>
      <c r="P206" s="1"/>
      <c r="Q206" s="1"/>
    </row>
    <row r="207" spans="2:17" x14ac:dyDescent="0.3">
      <c r="B207" s="1"/>
      <c r="C207" s="1"/>
      <c r="D207" s="1"/>
      <c r="E207" s="1"/>
      <c r="F207" s="1"/>
      <c r="G207" s="1"/>
      <c r="H207" s="1"/>
      <c r="I207" s="1"/>
      <c r="J207" s="1"/>
      <c r="K207" s="1"/>
      <c r="L207" s="1"/>
      <c r="M207" s="1"/>
      <c r="N207" s="1"/>
      <c r="O207" s="1"/>
      <c r="P207" s="1"/>
      <c r="Q207" s="1"/>
    </row>
    <row r="208" spans="2:17" x14ac:dyDescent="0.3">
      <c r="B208" s="1"/>
      <c r="C208" s="1"/>
      <c r="D208" s="1"/>
      <c r="E208" s="1"/>
      <c r="F208" s="1"/>
      <c r="G208" s="1"/>
      <c r="H208" s="1"/>
      <c r="I208" s="1"/>
      <c r="J208" s="1"/>
      <c r="K208" s="1"/>
      <c r="L208" s="1"/>
      <c r="M208" s="1"/>
      <c r="N208" s="1"/>
      <c r="O208" s="1"/>
      <c r="P208" s="1"/>
      <c r="Q208" s="1"/>
    </row>
    <row r="209" spans="2:17" x14ac:dyDescent="0.3">
      <c r="B209" s="1"/>
      <c r="C209" s="1"/>
      <c r="D209" s="1"/>
      <c r="E209" s="1"/>
      <c r="F209" s="1"/>
      <c r="G209" s="1"/>
      <c r="H209" s="1"/>
      <c r="I209" s="1"/>
      <c r="J209" s="1"/>
      <c r="K209" s="1"/>
      <c r="L209" s="1"/>
      <c r="M209" s="1"/>
      <c r="N209" s="1"/>
      <c r="O209" s="1"/>
      <c r="P209" s="1"/>
      <c r="Q209" s="1"/>
    </row>
    <row r="210" spans="2:17" x14ac:dyDescent="0.3">
      <c r="B210" s="1"/>
      <c r="C210" s="1"/>
      <c r="D210" s="1"/>
      <c r="E210" s="1"/>
      <c r="F210" s="1"/>
      <c r="G210" s="1"/>
      <c r="H210" s="1"/>
      <c r="I210" s="1"/>
      <c r="J210" s="1"/>
      <c r="K210" s="1"/>
      <c r="L210" s="1"/>
      <c r="M210" s="1"/>
      <c r="N210" s="1"/>
      <c r="O210" s="1"/>
      <c r="P210" s="1"/>
      <c r="Q210" s="1"/>
    </row>
    <row r="211" spans="2:17" x14ac:dyDescent="0.3">
      <c r="B211" s="1"/>
      <c r="C211" s="1"/>
      <c r="D211" s="1"/>
      <c r="E211" s="1"/>
      <c r="F211" s="1"/>
      <c r="G211" s="1"/>
      <c r="H211" s="1"/>
      <c r="I211" s="1"/>
      <c r="J211" s="1"/>
      <c r="K211" s="1"/>
      <c r="L211" s="1"/>
      <c r="M211" s="1"/>
      <c r="N211" s="1"/>
      <c r="O211" s="1"/>
      <c r="P211" s="1"/>
      <c r="Q211" s="1"/>
    </row>
    <row r="212" spans="2:17" x14ac:dyDescent="0.3">
      <c r="B212" s="1"/>
      <c r="C212" s="1"/>
      <c r="D212" s="1"/>
      <c r="E212" s="1"/>
      <c r="F212" s="1"/>
      <c r="G212" s="1"/>
      <c r="H212" s="1"/>
      <c r="I212" s="1"/>
      <c r="J212" s="1"/>
      <c r="K212" s="1"/>
      <c r="L212" s="1"/>
      <c r="M212" s="1"/>
      <c r="N212" s="1"/>
      <c r="O212" s="1"/>
      <c r="P212" s="1"/>
      <c r="Q212" s="1"/>
    </row>
    <row r="213" spans="2:17" x14ac:dyDescent="0.3">
      <c r="B213" s="1"/>
      <c r="C213" s="1"/>
      <c r="D213" s="1"/>
      <c r="E213" s="1"/>
      <c r="F213" s="1"/>
      <c r="G213" s="1"/>
      <c r="H213" s="1"/>
      <c r="I213" s="1"/>
      <c r="J213" s="1"/>
      <c r="K213" s="1"/>
      <c r="L213" s="1"/>
      <c r="M213" s="1"/>
      <c r="N213" s="1"/>
      <c r="O213" s="1"/>
      <c r="P213" s="1"/>
      <c r="Q213" s="1"/>
    </row>
    <row r="214" spans="2:17" x14ac:dyDescent="0.3">
      <c r="B214" s="1"/>
      <c r="C214" s="1"/>
      <c r="D214" s="1"/>
      <c r="E214" s="1"/>
      <c r="F214" s="1"/>
      <c r="G214" s="1"/>
      <c r="H214" s="1"/>
      <c r="I214" s="1"/>
      <c r="J214" s="1"/>
      <c r="K214" s="1"/>
      <c r="L214" s="1"/>
      <c r="M214" s="1"/>
      <c r="N214" s="1"/>
      <c r="O214" s="1"/>
      <c r="P214" s="1"/>
      <c r="Q214" s="1"/>
    </row>
    <row r="215" spans="2:17" x14ac:dyDescent="0.3">
      <c r="B215" s="1"/>
      <c r="C215" s="1"/>
      <c r="D215" s="1"/>
      <c r="E215" s="1"/>
      <c r="F215" s="1"/>
      <c r="G215" s="1"/>
      <c r="H215" s="1"/>
      <c r="I215" s="1"/>
      <c r="J215" s="1"/>
      <c r="K215" s="1"/>
      <c r="L215" s="1"/>
      <c r="M215" s="1"/>
      <c r="N215" s="1"/>
      <c r="O215" s="1"/>
      <c r="P215" s="1"/>
      <c r="Q215" s="1"/>
    </row>
    <row r="216" spans="2:17" x14ac:dyDescent="0.3">
      <c r="B216" s="1"/>
      <c r="C216" s="1"/>
      <c r="D216" s="1"/>
      <c r="E216" s="1"/>
      <c r="F216" s="1"/>
      <c r="G216" s="1"/>
      <c r="H216" s="1"/>
      <c r="I216" s="1"/>
      <c r="J216" s="1"/>
      <c r="K216" s="1"/>
      <c r="L216" s="1"/>
      <c r="M216" s="1"/>
      <c r="N216" s="1"/>
      <c r="O216" s="1"/>
      <c r="P216" s="1"/>
      <c r="Q216" s="1"/>
    </row>
    <row r="217" spans="2:17" x14ac:dyDescent="0.3">
      <c r="B217" s="1"/>
      <c r="C217" s="1"/>
      <c r="D217" s="1"/>
      <c r="E217" s="1"/>
      <c r="F217" s="1"/>
      <c r="G217" s="1"/>
      <c r="H217" s="1"/>
      <c r="I217" s="1"/>
      <c r="J217" s="1"/>
      <c r="K217" s="1"/>
      <c r="L217" s="1"/>
      <c r="M217" s="1"/>
      <c r="N217" s="1"/>
      <c r="O217" s="1"/>
      <c r="P217" s="1"/>
      <c r="Q217" s="1"/>
    </row>
    <row r="218" spans="2:17" x14ac:dyDescent="0.3">
      <c r="B218" s="1"/>
      <c r="C218" s="1"/>
      <c r="D218" s="1"/>
      <c r="E218" s="1"/>
      <c r="F218" s="1"/>
      <c r="G218" s="1"/>
      <c r="H218" s="1"/>
      <c r="I218" s="1"/>
      <c r="J218" s="1"/>
      <c r="K218" s="1"/>
      <c r="L218" s="1"/>
      <c r="M218" s="1"/>
      <c r="N218" s="1"/>
      <c r="O218" s="1"/>
      <c r="P218" s="1"/>
      <c r="Q218" s="1"/>
    </row>
    <row r="219" spans="2:17" x14ac:dyDescent="0.3">
      <c r="B219" s="1"/>
      <c r="C219" s="1"/>
      <c r="D219" s="1"/>
      <c r="E219" s="1"/>
      <c r="F219" s="1"/>
      <c r="G219" s="1"/>
      <c r="H219" s="1"/>
      <c r="I219" s="1"/>
      <c r="J219" s="1"/>
      <c r="K219" s="1"/>
      <c r="L219" s="1"/>
      <c r="M219" s="1"/>
      <c r="N219" s="1"/>
      <c r="O219" s="1"/>
      <c r="P219" s="1"/>
      <c r="Q219" s="1"/>
    </row>
    <row r="220" spans="2:17" x14ac:dyDescent="0.3">
      <c r="B220" s="1"/>
      <c r="C220" s="1"/>
      <c r="D220" s="1"/>
      <c r="E220" s="1"/>
      <c r="F220" s="1"/>
      <c r="G220" s="1"/>
      <c r="H220" s="1"/>
      <c r="I220" s="1"/>
      <c r="J220" s="1"/>
      <c r="K220" s="1"/>
      <c r="L220" s="1"/>
      <c r="M220" s="1"/>
      <c r="N220" s="1"/>
      <c r="O220" s="1"/>
      <c r="P220" s="1"/>
      <c r="Q220" s="1"/>
    </row>
    <row r="221" spans="2:17" x14ac:dyDescent="0.3">
      <c r="B221" s="1"/>
      <c r="C221" s="1"/>
      <c r="D221" s="1"/>
      <c r="E221" s="1"/>
      <c r="F221" s="1"/>
      <c r="G221" s="1"/>
      <c r="H221" s="1"/>
      <c r="I221" s="1"/>
      <c r="J221" s="1"/>
      <c r="K221" s="1"/>
      <c r="L221" s="1"/>
      <c r="M221" s="1"/>
      <c r="N221" s="1"/>
      <c r="O221" s="1"/>
      <c r="P221" s="1"/>
      <c r="Q221" s="1"/>
    </row>
    <row r="222" spans="2:17" x14ac:dyDescent="0.3">
      <c r="B222" s="1"/>
      <c r="C222" s="1"/>
      <c r="D222" s="1"/>
      <c r="E222" s="1"/>
      <c r="F222" s="1"/>
      <c r="G222" s="1"/>
      <c r="H222" s="1"/>
      <c r="I222" s="1"/>
      <c r="J222" s="1"/>
      <c r="K222" s="1"/>
      <c r="L222" s="1"/>
      <c r="M222" s="1"/>
      <c r="N222" s="1"/>
      <c r="O222" s="1"/>
      <c r="P222" s="1"/>
      <c r="Q222" s="1"/>
    </row>
    <row r="223" spans="2:17" x14ac:dyDescent="0.3">
      <c r="B223" s="1"/>
      <c r="C223" s="1"/>
      <c r="D223" s="1"/>
      <c r="E223" s="1"/>
      <c r="F223" s="1"/>
      <c r="G223" s="1"/>
      <c r="H223" s="1"/>
      <c r="I223" s="1"/>
      <c r="J223" s="1"/>
      <c r="K223" s="1"/>
      <c r="L223" s="1"/>
      <c r="M223" s="1"/>
      <c r="N223" s="1"/>
      <c r="O223" s="1"/>
      <c r="P223" s="1"/>
      <c r="Q223" s="1"/>
    </row>
    <row r="224" spans="2:17" x14ac:dyDescent="0.3">
      <c r="B224" s="1"/>
      <c r="C224" s="1"/>
      <c r="D224" s="1"/>
      <c r="E224" s="1"/>
      <c r="F224" s="1"/>
      <c r="G224" s="1"/>
      <c r="H224" s="1"/>
      <c r="I224" s="1"/>
      <c r="J224" s="1"/>
      <c r="K224" s="1"/>
      <c r="L224" s="1"/>
      <c r="M224" s="1"/>
      <c r="N224" s="1"/>
      <c r="O224" s="1"/>
      <c r="P224" s="1"/>
      <c r="Q224" s="1"/>
    </row>
    <row r="225" spans="2:17" x14ac:dyDescent="0.3">
      <c r="B225" s="1"/>
      <c r="C225" s="1"/>
      <c r="D225" s="1"/>
      <c r="E225" s="1"/>
      <c r="F225" s="1"/>
      <c r="G225" s="1"/>
      <c r="H225" s="1"/>
      <c r="I225" s="1"/>
      <c r="J225" s="1"/>
      <c r="K225" s="1"/>
      <c r="L225" s="1"/>
      <c r="M225" s="1"/>
      <c r="N225" s="1"/>
      <c r="O225" s="1"/>
      <c r="P225" s="1"/>
      <c r="Q225" s="1"/>
    </row>
    <row r="226" spans="2:17" x14ac:dyDescent="0.3">
      <c r="B226" s="1"/>
      <c r="C226" s="1"/>
      <c r="D226" s="1"/>
      <c r="E226" s="1"/>
      <c r="F226" s="1"/>
      <c r="G226" s="1"/>
      <c r="H226" s="1"/>
      <c r="I226" s="1"/>
      <c r="J226" s="1"/>
      <c r="K226" s="1"/>
      <c r="L226" s="1"/>
      <c r="M226" s="1"/>
      <c r="N226" s="1"/>
      <c r="O226" s="1"/>
      <c r="P226" s="1"/>
      <c r="Q226" s="1"/>
    </row>
    <row r="227" spans="2:17" x14ac:dyDescent="0.3">
      <c r="B227" s="1"/>
      <c r="C227" s="1"/>
      <c r="D227" s="1"/>
      <c r="E227" s="1"/>
      <c r="F227" s="1"/>
      <c r="G227" s="1"/>
      <c r="H227" s="1"/>
      <c r="I227" s="1"/>
      <c r="J227" s="1"/>
      <c r="K227" s="1"/>
      <c r="L227" s="1"/>
      <c r="M227" s="1"/>
      <c r="N227" s="1"/>
      <c r="O227" s="1"/>
      <c r="P227" s="1"/>
      <c r="Q227" s="1"/>
    </row>
    <row r="228" spans="2:17" x14ac:dyDescent="0.3">
      <c r="B228" s="1"/>
      <c r="C228" s="1"/>
      <c r="D228" s="1"/>
      <c r="E228" s="1"/>
      <c r="F228" s="1"/>
      <c r="G228" s="1"/>
      <c r="H228" s="1"/>
      <c r="I228" s="1"/>
      <c r="J228" s="1"/>
      <c r="K228" s="1"/>
      <c r="L228" s="1"/>
      <c r="M228" s="1"/>
      <c r="N228" s="1"/>
      <c r="O228" s="1"/>
      <c r="P228" s="1"/>
      <c r="Q228" s="1"/>
    </row>
    <row r="229" spans="2:17" x14ac:dyDescent="0.3">
      <c r="B229" s="1"/>
      <c r="C229" s="1"/>
      <c r="D229" s="1"/>
      <c r="E229" s="1"/>
      <c r="F229" s="1"/>
      <c r="G229" s="1"/>
      <c r="H229" s="1"/>
      <c r="I229" s="1"/>
      <c r="J229" s="1"/>
      <c r="K229" s="1"/>
      <c r="L229" s="1"/>
      <c r="M229" s="1"/>
      <c r="N229" s="1"/>
      <c r="O229" s="1"/>
      <c r="P229" s="1"/>
      <c r="Q229" s="1"/>
    </row>
    <row r="230" spans="2:17" x14ac:dyDescent="0.3">
      <c r="B230" s="1"/>
      <c r="C230" s="1"/>
      <c r="D230" s="1"/>
      <c r="E230" s="1"/>
      <c r="F230" s="1"/>
      <c r="G230" s="1"/>
      <c r="H230" s="1"/>
      <c r="I230" s="1"/>
      <c r="J230" s="1"/>
      <c r="K230" s="1"/>
      <c r="L230" s="1"/>
      <c r="M230" s="1"/>
      <c r="N230" s="1"/>
      <c r="O230" s="1"/>
      <c r="P230" s="1"/>
      <c r="Q230" s="1"/>
    </row>
    <row r="231" spans="2:17" x14ac:dyDescent="0.3">
      <c r="B231" s="1"/>
      <c r="C231" s="1"/>
      <c r="D231" s="1"/>
      <c r="E231" s="1"/>
      <c r="F231" s="1"/>
      <c r="G231" s="1"/>
      <c r="H231" s="1"/>
      <c r="I231" s="1"/>
      <c r="J231" s="1"/>
      <c r="K231" s="1"/>
      <c r="L231" s="1"/>
      <c r="M231" s="1"/>
      <c r="N231" s="1"/>
      <c r="O231" s="1"/>
      <c r="P231" s="1"/>
      <c r="Q231" s="1"/>
    </row>
    <row r="232" spans="2:17" x14ac:dyDescent="0.3">
      <c r="B232" s="1"/>
      <c r="C232" s="1"/>
      <c r="D232" s="1"/>
      <c r="E232" s="1"/>
      <c r="F232" s="1"/>
      <c r="G232" s="1"/>
      <c r="H232" s="1"/>
      <c r="I232" s="1"/>
      <c r="J232" s="1"/>
      <c r="K232" s="1"/>
      <c r="L232" s="1"/>
      <c r="M232" s="1"/>
      <c r="N232" s="1"/>
      <c r="O232" s="1"/>
      <c r="P232" s="1"/>
      <c r="Q232" s="1"/>
    </row>
    <row r="233" spans="2:17" x14ac:dyDescent="0.3">
      <c r="B233" s="1"/>
      <c r="C233" s="1"/>
      <c r="D233" s="1"/>
      <c r="E233" s="1"/>
      <c r="F233" s="1"/>
      <c r="G233" s="1"/>
      <c r="H233" s="1"/>
      <c r="I233" s="1"/>
      <c r="J233" s="1"/>
      <c r="K233" s="1"/>
      <c r="L233" s="1"/>
      <c r="M233" s="1"/>
      <c r="N233" s="1"/>
      <c r="O233" s="1"/>
      <c r="P233" s="1"/>
      <c r="Q233" s="1"/>
    </row>
    <row r="234" spans="2:17" x14ac:dyDescent="0.3">
      <c r="B234" s="1"/>
      <c r="C234" s="1"/>
      <c r="D234" s="1"/>
      <c r="E234" s="1"/>
      <c r="F234" s="1"/>
      <c r="G234" s="1"/>
      <c r="H234" s="1"/>
      <c r="I234" s="1"/>
      <c r="J234" s="1"/>
      <c r="K234" s="1"/>
      <c r="L234" s="1"/>
      <c r="M234" s="1"/>
      <c r="N234" s="1"/>
      <c r="O234" s="1"/>
      <c r="P234" s="1"/>
      <c r="Q234" s="1"/>
    </row>
    <row r="235" spans="2:17" x14ac:dyDescent="0.3">
      <c r="B235" s="1"/>
      <c r="C235" s="1"/>
      <c r="D235" s="1"/>
      <c r="E235" s="1"/>
      <c r="F235" s="1"/>
      <c r="G235" s="1"/>
      <c r="H235" s="1"/>
      <c r="I235" s="1"/>
      <c r="J235" s="1"/>
      <c r="K235" s="1"/>
      <c r="L235" s="1"/>
      <c r="M235" s="1"/>
      <c r="N235" s="1"/>
      <c r="O235" s="1"/>
      <c r="P235" s="1"/>
      <c r="Q235" s="1"/>
    </row>
    <row r="236" spans="2:17" x14ac:dyDescent="0.3">
      <c r="B236" s="1"/>
      <c r="C236" s="1"/>
      <c r="D236" s="1"/>
      <c r="E236" s="1"/>
      <c r="F236" s="1"/>
      <c r="G236" s="1"/>
      <c r="H236" s="1"/>
      <c r="I236" s="1"/>
      <c r="J236" s="1"/>
      <c r="K236" s="1"/>
      <c r="L236" s="1"/>
      <c r="M236" s="1"/>
      <c r="N236" s="1"/>
      <c r="O236" s="1"/>
      <c r="P236" s="1"/>
      <c r="Q236" s="1"/>
    </row>
    <row r="237" spans="2:17" x14ac:dyDescent="0.3">
      <c r="B237" s="1"/>
      <c r="C237" s="1"/>
      <c r="D237" s="1"/>
      <c r="E237" s="1"/>
      <c r="F237" s="1"/>
      <c r="G237" s="1"/>
      <c r="H237" s="1"/>
      <c r="I237" s="1"/>
      <c r="J237" s="1"/>
      <c r="K237" s="1"/>
      <c r="L237" s="1"/>
      <c r="M237" s="1"/>
      <c r="N237" s="1"/>
      <c r="O237" s="1"/>
      <c r="P237" s="1"/>
      <c r="Q237" s="1"/>
    </row>
    <row r="238" spans="2:17" x14ac:dyDescent="0.3">
      <c r="B238" s="1"/>
      <c r="C238" s="1"/>
      <c r="D238" s="1"/>
      <c r="E238" s="1"/>
      <c r="F238" s="1"/>
      <c r="G238" s="1"/>
      <c r="H238" s="1"/>
      <c r="I238" s="1"/>
      <c r="J238" s="1"/>
      <c r="K238" s="1"/>
      <c r="L238" s="1"/>
      <c r="M238" s="1"/>
      <c r="N238" s="1"/>
      <c r="O238" s="1"/>
      <c r="P238" s="1"/>
      <c r="Q238" s="1"/>
    </row>
    <row r="239" spans="2:17" x14ac:dyDescent="0.3">
      <c r="B239" s="1"/>
      <c r="C239" s="1"/>
      <c r="D239" s="1"/>
      <c r="E239" s="1"/>
      <c r="F239" s="1"/>
      <c r="G239" s="1"/>
      <c r="H239" s="1"/>
      <c r="I239" s="1"/>
      <c r="J239" s="1"/>
      <c r="K239" s="1"/>
      <c r="L239" s="1"/>
      <c r="M239" s="1"/>
      <c r="N239" s="1"/>
      <c r="O239" s="1"/>
      <c r="P239" s="1"/>
      <c r="Q239" s="1"/>
    </row>
    <row r="240" spans="2:17" x14ac:dyDescent="0.3">
      <c r="B240" s="1"/>
      <c r="C240" s="1"/>
      <c r="D240" s="1"/>
      <c r="E240" s="1"/>
      <c r="F240" s="1"/>
      <c r="G240" s="1"/>
      <c r="H240" s="1"/>
      <c r="I240" s="1"/>
      <c r="J240" s="1"/>
      <c r="K240" s="1"/>
      <c r="L240" s="1"/>
      <c r="M240" s="1"/>
      <c r="N240" s="1"/>
      <c r="O240" s="1"/>
      <c r="P240" s="1"/>
      <c r="Q240" s="1"/>
    </row>
    <row r="241" spans="2:17" x14ac:dyDescent="0.3">
      <c r="B241" s="1"/>
      <c r="C241" s="1"/>
      <c r="D241" s="1"/>
      <c r="E241" s="1"/>
      <c r="F241" s="1"/>
      <c r="G241" s="1"/>
      <c r="H241" s="1"/>
      <c r="I241" s="1"/>
      <c r="J241" s="1"/>
      <c r="K241" s="1"/>
      <c r="L241" s="1"/>
      <c r="M241" s="1"/>
      <c r="N241" s="1"/>
      <c r="O241" s="1"/>
      <c r="P241" s="1"/>
      <c r="Q241" s="1"/>
    </row>
    <row r="242" spans="2:17" x14ac:dyDescent="0.3">
      <c r="B242" s="1"/>
      <c r="C242" s="1"/>
      <c r="D242" s="1"/>
      <c r="E242" s="1"/>
      <c r="F242" s="1"/>
      <c r="G242" s="1"/>
      <c r="H242" s="1"/>
      <c r="I242" s="1"/>
      <c r="J242" s="1"/>
      <c r="K242" s="1"/>
      <c r="L242" s="1"/>
      <c r="M242" s="1"/>
      <c r="N242" s="1"/>
      <c r="O242" s="1"/>
      <c r="P242" s="1"/>
      <c r="Q242" s="1"/>
    </row>
    <row r="243" spans="2:17" x14ac:dyDescent="0.3">
      <c r="B243" s="1"/>
      <c r="C243" s="1"/>
      <c r="D243" s="1"/>
      <c r="E243" s="1"/>
      <c r="F243" s="1"/>
      <c r="G243" s="1"/>
      <c r="H243" s="1"/>
      <c r="I243" s="1"/>
      <c r="J243" s="1"/>
      <c r="K243" s="1"/>
      <c r="L243" s="1"/>
      <c r="M243" s="1"/>
      <c r="N243" s="1"/>
      <c r="O243" s="1"/>
      <c r="P243" s="1"/>
      <c r="Q243" s="1"/>
    </row>
    <row r="244" spans="2:17" x14ac:dyDescent="0.3">
      <c r="B244" s="1"/>
      <c r="C244" s="1"/>
      <c r="D244" s="1"/>
      <c r="E244" s="1"/>
      <c r="F244" s="1"/>
      <c r="G244" s="1"/>
      <c r="H244" s="1"/>
      <c r="I244" s="1"/>
      <c r="J244" s="1"/>
      <c r="K244" s="1"/>
      <c r="L244" s="1"/>
      <c r="M244" s="1"/>
      <c r="N244" s="1"/>
      <c r="O244" s="1"/>
      <c r="P244" s="1"/>
      <c r="Q244" s="1"/>
    </row>
    <row r="245" spans="2:17" x14ac:dyDescent="0.3">
      <c r="B245" s="1"/>
      <c r="C245" s="1"/>
      <c r="D245" s="1"/>
      <c r="E245" s="1"/>
      <c r="F245" s="1"/>
      <c r="G245" s="1"/>
      <c r="H245" s="1"/>
      <c r="I245" s="1"/>
      <c r="J245" s="1"/>
      <c r="K245" s="1"/>
      <c r="L245" s="1"/>
      <c r="M245" s="1"/>
      <c r="N245" s="1"/>
      <c r="O245" s="1"/>
      <c r="P245" s="1"/>
      <c r="Q245" s="1"/>
    </row>
    <row r="246" spans="2:17" x14ac:dyDescent="0.3">
      <c r="B246" s="1"/>
      <c r="C246" s="1"/>
      <c r="D246" s="1"/>
      <c r="E246" s="1"/>
      <c r="F246" s="1"/>
      <c r="G246" s="1"/>
      <c r="H246" s="1"/>
      <c r="I246" s="1"/>
      <c r="J246" s="1"/>
      <c r="K246" s="1"/>
      <c r="L246" s="1"/>
      <c r="M246" s="1"/>
      <c r="N246" s="1"/>
      <c r="O246" s="1"/>
      <c r="P246" s="1"/>
      <c r="Q246" s="1"/>
    </row>
    <row r="247" spans="2:17" x14ac:dyDescent="0.3">
      <c r="B247" s="1"/>
      <c r="C247" s="1"/>
      <c r="D247" s="1"/>
      <c r="E247" s="1"/>
      <c r="F247" s="1"/>
      <c r="G247" s="1"/>
      <c r="H247" s="1"/>
      <c r="I247" s="1"/>
      <c r="J247" s="1"/>
      <c r="K247" s="1"/>
      <c r="L247" s="1"/>
      <c r="M247" s="1"/>
      <c r="N247" s="1"/>
      <c r="O247" s="1"/>
      <c r="P247" s="1"/>
      <c r="Q247" s="1"/>
    </row>
    <row r="248" spans="2:17" x14ac:dyDescent="0.3">
      <c r="B248" s="1"/>
      <c r="C248" s="1"/>
      <c r="D248" s="1"/>
      <c r="E248" s="1"/>
      <c r="F248" s="1"/>
      <c r="G248" s="1"/>
      <c r="H248" s="1"/>
      <c r="I248" s="1"/>
      <c r="J248" s="1"/>
      <c r="K248" s="1"/>
      <c r="L248" s="1"/>
      <c r="M248" s="1"/>
      <c r="N248" s="1"/>
      <c r="O248" s="1"/>
      <c r="P248" s="1"/>
      <c r="Q248" s="1"/>
    </row>
    <row r="249" spans="2:17" x14ac:dyDescent="0.3">
      <c r="B249" s="1"/>
      <c r="C249" s="1"/>
      <c r="D249" s="1"/>
      <c r="E249" s="1"/>
      <c r="F249" s="1"/>
      <c r="G249" s="1"/>
      <c r="H249" s="1"/>
      <c r="I249" s="1"/>
      <c r="J249" s="1"/>
      <c r="K249" s="1"/>
      <c r="L249" s="1"/>
      <c r="M249" s="1"/>
      <c r="N249" s="1"/>
      <c r="O249" s="1"/>
      <c r="P249" s="1"/>
      <c r="Q249" s="1"/>
    </row>
    <row r="250" spans="2:17" x14ac:dyDescent="0.3">
      <c r="B250" s="1"/>
      <c r="C250" s="1"/>
      <c r="D250" s="1"/>
      <c r="E250" s="1"/>
      <c r="F250" s="1"/>
      <c r="G250" s="1"/>
      <c r="H250" s="1"/>
      <c r="I250" s="1"/>
      <c r="J250" s="1"/>
      <c r="K250" s="1"/>
      <c r="L250" s="1"/>
      <c r="M250" s="1"/>
      <c r="N250" s="1"/>
      <c r="O250" s="1"/>
      <c r="P250" s="1"/>
      <c r="Q250" s="1"/>
    </row>
    <row r="251" spans="2:17" x14ac:dyDescent="0.3">
      <c r="B251" s="1"/>
      <c r="C251" s="1"/>
      <c r="D251" s="1"/>
      <c r="E251" s="1"/>
      <c r="F251" s="1"/>
      <c r="G251" s="1"/>
      <c r="H251" s="1"/>
      <c r="I251" s="1"/>
      <c r="J251" s="1"/>
      <c r="K251" s="1"/>
      <c r="L251" s="1"/>
      <c r="M251" s="1"/>
      <c r="N251" s="1"/>
      <c r="O251" s="1"/>
      <c r="P251" s="1"/>
      <c r="Q251" s="1"/>
    </row>
    <row r="252" spans="2:17" x14ac:dyDescent="0.3">
      <c r="B252" s="1"/>
      <c r="C252" s="1"/>
      <c r="D252" s="1"/>
      <c r="E252" s="1"/>
      <c r="F252" s="1"/>
      <c r="G252" s="1"/>
      <c r="H252" s="1"/>
      <c r="I252" s="1"/>
      <c r="J252" s="1"/>
      <c r="K252" s="1"/>
      <c r="L252" s="1"/>
      <c r="M252" s="1"/>
      <c r="N252" s="1"/>
      <c r="O252" s="1"/>
      <c r="P252" s="1"/>
      <c r="Q252" s="1"/>
    </row>
    <row r="253" spans="2:17" x14ac:dyDescent="0.3">
      <c r="B253" s="1"/>
      <c r="C253" s="1"/>
      <c r="D253" s="1"/>
      <c r="E253" s="1"/>
      <c r="F253" s="1"/>
      <c r="G253" s="1"/>
      <c r="H253" s="1"/>
      <c r="I253" s="1"/>
      <c r="J253" s="1"/>
      <c r="K253" s="1"/>
      <c r="L253" s="1"/>
      <c r="M253" s="1"/>
      <c r="N253" s="1"/>
      <c r="O253" s="1"/>
      <c r="P253" s="1"/>
      <c r="Q253" s="1"/>
    </row>
    <row r="254" spans="2:17" x14ac:dyDescent="0.3">
      <c r="B254" s="1"/>
      <c r="C254" s="1"/>
      <c r="D254" s="1"/>
      <c r="E254" s="1"/>
      <c r="F254" s="1"/>
      <c r="G254" s="1"/>
      <c r="H254" s="1"/>
      <c r="I254" s="1"/>
      <c r="J254" s="1"/>
      <c r="K254" s="1"/>
      <c r="L254" s="1"/>
      <c r="M254" s="1"/>
      <c r="N254" s="1"/>
      <c r="O254" s="1"/>
      <c r="P254" s="1"/>
      <c r="Q254" s="1"/>
    </row>
    <row r="255" spans="2:17" x14ac:dyDescent="0.3">
      <c r="B255" s="1"/>
      <c r="C255" s="1"/>
      <c r="D255" s="1"/>
      <c r="E255" s="1"/>
      <c r="F255" s="1"/>
      <c r="G255" s="1"/>
      <c r="H255" s="1"/>
      <c r="I255" s="1"/>
      <c r="J255" s="1"/>
      <c r="K255" s="1"/>
      <c r="L255" s="1"/>
      <c r="M255" s="1"/>
      <c r="N255" s="1"/>
      <c r="O255" s="1"/>
      <c r="P255" s="1"/>
      <c r="Q255" s="1"/>
    </row>
    <row r="256" spans="2:17" x14ac:dyDescent="0.3">
      <c r="B256" s="1"/>
      <c r="C256" s="1"/>
      <c r="D256" s="1"/>
      <c r="E256" s="1"/>
      <c r="F256" s="1"/>
      <c r="G256" s="1"/>
      <c r="H256" s="1"/>
      <c r="I256" s="1"/>
      <c r="J256" s="1"/>
      <c r="K256" s="1"/>
      <c r="L256" s="1"/>
      <c r="M256" s="1"/>
      <c r="N256" s="1"/>
      <c r="O256" s="1"/>
      <c r="P256" s="1"/>
      <c r="Q256" s="1"/>
    </row>
    <row r="257" spans="2:17" x14ac:dyDescent="0.3">
      <c r="B257" s="1"/>
      <c r="C257" s="1"/>
      <c r="D257" s="1"/>
      <c r="E257" s="1"/>
      <c r="F257" s="1"/>
      <c r="G257" s="1"/>
      <c r="H257" s="1"/>
      <c r="I257" s="1"/>
      <c r="J257" s="1"/>
      <c r="K257" s="1"/>
      <c r="L257" s="1"/>
      <c r="M257" s="1"/>
      <c r="N257" s="1"/>
      <c r="O257" s="1"/>
      <c r="P257" s="1"/>
      <c r="Q257" s="1"/>
    </row>
    <row r="258" spans="2:17" x14ac:dyDescent="0.3">
      <c r="B258" s="1"/>
      <c r="C258" s="1"/>
      <c r="D258" s="1"/>
      <c r="E258" s="1"/>
      <c r="F258" s="1"/>
      <c r="G258" s="1"/>
      <c r="H258" s="1"/>
      <c r="I258" s="1"/>
      <c r="J258" s="1"/>
      <c r="K258" s="1"/>
      <c r="L258" s="1"/>
      <c r="M258" s="1"/>
      <c r="N258" s="1"/>
      <c r="O258" s="1"/>
      <c r="P258" s="1"/>
      <c r="Q258" s="1"/>
    </row>
    <row r="259" spans="2:17" x14ac:dyDescent="0.3">
      <c r="B259" s="1"/>
      <c r="C259" s="1"/>
      <c r="D259" s="1"/>
      <c r="E259" s="1"/>
      <c r="F259" s="1"/>
      <c r="G259" s="1"/>
      <c r="H259" s="1"/>
      <c r="I259" s="1"/>
      <c r="J259" s="1"/>
      <c r="K259" s="1"/>
      <c r="L259" s="1"/>
      <c r="M259" s="1"/>
      <c r="N259" s="1"/>
      <c r="O259" s="1"/>
      <c r="P259" s="1"/>
      <c r="Q259" s="1"/>
    </row>
    <row r="260" spans="2:17" x14ac:dyDescent="0.3">
      <c r="B260" s="1"/>
      <c r="C260" s="1"/>
      <c r="D260" s="1"/>
      <c r="E260" s="1"/>
      <c r="F260" s="1"/>
      <c r="G260" s="1"/>
      <c r="H260" s="1"/>
      <c r="I260" s="1"/>
      <c r="J260" s="1"/>
      <c r="K260" s="1"/>
      <c r="L260" s="1"/>
      <c r="M260" s="1"/>
      <c r="N260" s="1"/>
      <c r="O260" s="1"/>
      <c r="P260" s="1"/>
      <c r="Q260" s="1"/>
    </row>
    <row r="261" spans="2:17" x14ac:dyDescent="0.3">
      <c r="B261" s="1"/>
      <c r="C261" s="1"/>
      <c r="D261" s="1"/>
      <c r="E261" s="1"/>
      <c r="F261" s="1"/>
      <c r="G261" s="1"/>
      <c r="H261" s="1"/>
      <c r="I261" s="1"/>
      <c r="J261" s="1"/>
      <c r="K261" s="1"/>
      <c r="L261" s="1"/>
      <c r="M261" s="1"/>
      <c r="N261" s="1"/>
      <c r="O261" s="1"/>
      <c r="P261" s="1"/>
      <c r="Q261" s="1"/>
    </row>
    <row r="262" spans="2:17" x14ac:dyDescent="0.3">
      <c r="B262" s="1"/>
      <c r="C262" s="1"/>
      <c r="D262" s="1"/>
      <c r="E262" s="1"/>
      <c r="F262" s="1"/>
      <c r="G262" s="1"/>
      <c r="H262" s="1"/>
      <c r="I262" s="1"/>
      <c r="J262" s="1"/>
      <c r="K262" s="1"/>
      <c r="L262" s="1"/>
      <c r="M262" s="1"/>
      <c r="N262" s="1"/>
      <c r="O262" s="1"/>
      <c r="P262" s="1"/>
      <c r="Q262" s="1"/>
    </row>
    <row r="263" spans="2:17" x14ac:dyDescent="0.3">
      <c r="B263" s="1"/>
      <c r="C263" s="1"/>
      <c r="D263" s="1"/>
      <c r="E263" s="1"/>
      <c r="F263" s="1"/>
      <c r="G263" s="1"/>
      <c r="H263" s="1"/>
      <c r="I263" s="1"/>
      <c r="J263" s="1"/>
      <c r="K263" s="1"/>
      <c r="L263" s="1"/>
      <c r="M263" s="1"/>
      <c r="N263" s="1"/>
      <c r="O263" s="1"/>
      <c r="P263" s="1"/>
      <c r="Q263" s="1"/>
    </row>
    <row r="264" spans="2:17" x14ac:dyDescent="0.3">
      <c r="B264" s="1"/>
      <c r="C264" s="1"/>
      <c r="D264" s="1"/>
      <c r="E264" s="1"/>
      <c r="F264" s="1"/>
      <c r="G264" s="1"/>
      <c r="H264" s="1"/>
      <c r="I264" s="1"/>
      <c r="J264" s="1"/>
      <c r="K264" s="1"/>
      <c r="L264" s="1"/>
      <c r="M264" s="1"/>
      <c r="N264" s="1"/>
      <c r="O264" s="1"/>
      <c r="P264" s="1"/>
      <c r="Q264" s="1"/>
    </row>
    <row r="265" spans="2:17" x14ac:dyDescent="0.3">
      <c r="B265" s="1"/>
      <c r="C265" s="1"/>
      <c r="D265" s="1"/>
      <c r="E265" s="1"/>
      <c r="F265" s="1"/>
      <c r="G265" s="1"/>
      <c r="H265" s="1"/>
      <c r="I265" s="1"/>
      <c r="J265" s="1"/>
      <c r="K265" s="1"/>
      <c r="L265" s="1"/>
      <c r="M265" s="1"/>
      <c r="N265" s="1"/>
      <c r="O265" s="1"/>
      <c r="P265" s="1"/>
      <c r="Q265" s="1"/>
    </row>
    <row r="266" spans="2:17" x14ac:dyDescent="0.3">
      <c r="B266" s="1"/>
      <c r="C266" s="1"/>
      <c r="D266" s="1"/>
      <c r="E266" s="1"/>
      <c r="F266" s="1"/>
      <c r="G266" s="1"/>
      <c r="H266" s="1"/>
      <c r="I266" s="1"/>
      <c r="J266" s="1"/>
      <c r="K266" s="1"/>
      <c r="L266" s="1"/>
      <c r="M266" s="1"/>
      <c r="N266" s="1"/>
      <c r="O266" s="1"/>
      <c r="P266" s="1"/>
      <c r="Q266" s="1"/>
    </row>
    <row r="267" spans="2:17" x14ac:dyDescent="0.3">
      <c r="B267" s="1"/>
      <c r="C267" s="1"/>
      <c r="D267" s="1"/>
      <c r="E267" s="1"/>
      <c r="F267" s="1"/>
      <c r="G267" s="1"/>
      <c r="H267" s="1"/>
      <c r="I267" s="1"/>
      <c r="J267" s="1"/>
      <c r="K267" s="1"/>
      <c r="L267" s="1"/>
      <c r="M267" s="1"/>
      <c r="N267" s="1"/>
      <c r="O267" s="1"/>
      <c r="P267" s="1"/>
      <c r="Q267" s="1"/>
    </row>
    <row r="268" spans="2:17" x14ac:dyDescent="0.3">
      <c r="B268" s="1"/>
      <c r="C268" s="1"/>
      <c r="D268" s="1"/>
      <c r="E268" s="1"/>
      <c r="F268" s="1"/>
      <c r="G268" s="1"/>
      <c r="H268" s="1"/>
      <c r="I268" s="1"/>
      <c r="J268" s="1"/>
      <c r="K268" s="1"/>
      <c r="L268" s="1"/>
      <c r="M268" s="1"/>
      <c r="N268" s="1"/>
      <c r="O268" s="1"/>
      <c r="P268" s="1"/>
      <c r="Q268" s="1"/>
    </row>
    <row r="269" spans="2:17" x14ac:dyDescent="0.3">
      <c r="B269" s="1"/>
      <c r="C269" s="1"/>
      <c r="D269" s="1"/>
      <c r="E269" s="1"/>
      <c r="F269" s="1"/>
      <c r="G269" s="1"/>
      <c r="H269" s="1"/>
      <c r="I269" s="1"/>
      <c r="J269" s="1"/>
      <c r="K269" s="1"/>
      <c r="L269" s="1"/>
      <c r="M269" s="1"/>
      <c r="N269" s="1"/>
      <c r="O269" s="1"/>
      <c r="P269" s="1"/>
      <c r="Q269" s="1"/>
    </row>
    <row r="270" spans="2:17" x14ac:dyDescent="0.3">
      <c r="B270" s="1"/>
      <c r="C270" s="1"/>
      <c r="D270" s="1"/>
      <c r="E270" s="1"/>
      <c r="F270" s="1"/>
      <c r="G270" s="1"/>
      <c r="H270" s="1"/>
      <c r="I270" s="1"/>
      <c r="J270" s="1"/>
      <c r="K270" s="1"/>
      <c r="L270" s="1"/>
      <c r="M270" s="1"/>
      <c r="N270" s="1"/>
      <c r="O270" s="1"/>
      <c r="P270" s="1"/>
      <c r="Q270" s="1"/>
    </row>
    <row r="271" spans="2:17" x14ac:dyDescent="0.3">
      <c r="B271" s="1"/>
      <c r="C271" s="1"/>
      <c r="D271" s="1"/>
      <c r="E271" s="1"/>
      <c r="F271" s="1"/>
      <c r="G271" s="1"/>
      <c r="H271" s="1"/>
      <c r="I271" s="1"/>
      <c r="J271" s="1"/>
      <c r="K271" s="1"/>
      <c r="L271" s="1"/>
      <c r="M271" s="1"/>
      <c r="N271" s="1"/>
      <c r="O271" s="1"/>
      <c r="P271" s="1"/>
      <c r="Q271" s="1"/>
    </row>
    <row r="272" spans="2:17" x14ac:dyDescent="0.3">
      <c r="B272" s="1"/>
      <c r="C272" s="1"/>
      <c r="D272" s="1"/>
      <c r="E272" s="1"/>
      <c r="F272" s="1"/>
      <c r="G272" s="1"/>
      <c r="H272" s="1"/>
      <c r="I272" s="1"/>
      <c r="J272" s="1"/>
      <c r="K272" s="1"/>
      <c r="L272" s="1"/>
      <c r="M272" s="1"/>
      <c r="N272" s="1"/>
      <c r="O272" s="1"/>
      <c r="P272" s="1"/>
      <c r="Q272" s="1"/>
    </row>
    <row r="273" spans="2:17" x14ac:dyDescent="0.3">
      <c r="B273" s="1"/>
      <c r="C273" s="1"/>
      <c r="D273" s="1"/>
      <c r="E273" s="1"/>
      <c r="F273" s="1"/>
      <c r="G273" s="1"/>
      <c r="H273" s="1"/>
      <c r="I273" s="1"/>
      <c r="J273" s="1"/>
      <c r="K273" s="1"/>
      <c r="L273" s="1"/>
      <c r="M273" s="1"/>
      <c r="N273" s="1"/>
      <c r="O273" s="1"/>
      <c r="P273" s="1"/>
      <c r="Q273" s="1"/>
    </row>
    <row r="274" spans="2:17" x14ac:dyDescent="0.3">
      <c r="B274" s="1"/>
      <c r="C274" s="1"/>
      <c r="D274" s="1"/>
      <c r="E274" s="1"/>
      <c r="F274" s="1"/>
      <c r="G274" s="1"/>
      <c r="H274" s="1"/>
      <c r="I274" s="1"/>
      <c r="J274" s="1"/>
      <c r="K274" s="1"/>
      <c r="L274" s="1"/>
      <c r="M274" s="1"/>
      <c r="N274" s="1"/>
      <c r="O274" s="1"/>
      <c r="P274" s="1"/>
      <c r="Q274" s="1"/>
    </row>
    <row r="275" spans="2:17" x14ac:dyDescent="0.3">
      <c r="B275" s="1"/>
      <c r="C275" s="1"/>
      <c r="D275" s="1"/>
      <c r="E275" s="1"/>
      <c r="F275" s="1"/>
      <c r="G275" s="1"/>
      <c r="H275" s="1"/>
      <c r="I275" s="1"/>
      <c r="J275" s="1"/>
      <c r="K275" s="1"/>
      <c r="L275" s="1"/>
      <c r="M275" s="1"/>
      <c r="N275" s="1"/>
      <c r="O275" s="1"/>
      <c r="P275" s="1"/>
      <c r="Q275" s="1"/>
    </row>
    <row r="276" spans="2:17" x14ac:dyDescent="0.3">
      <c r="B276" s="1"/>
      <c r="C276" s="1"/>
      <c r="D276" s="1"/>
      <c r="E276" s="1"/>
      <c r="F276" s="1"/>
      <c r="G276" s="1"/>
      <c r="H276" s="1"/>
      <c r="I276" s="1"/>
      <c r="J276" s="1"/>
      <c r="K276" s="1"/>
      <c r="L276" s="1"/>
      <c r="M276" s="1"/>
      <c r="N276" s="1"/>
      <c r="O276" s="1"/>
      <c r="P276" s="1"/>
      <c r="Q276" s="1"/>
    </row>
    <row r="277" spans="2:17" x14ac:dyDescent="0.3">
      <c r="B277" s="1"/>
      <c r="C277" s="1"/>
      <c r="D277" s="1"/>
      <c r="E277" s="1"/>
      <c r="F277" s="1"/>
      <c r="G277" s="1"/>
      <c r="H277" s="1"/>
      <c r="I277" s="1"/>
      <c r="J277" s="1"/>
      <c r="K277" s="1"/>
      <c r="L277" s="1"/>
      <c r="M277" s="1"/>
      <c r="N277" s="1"/>
      <c r="O277" s="1"/>
      <c r="P277" s="1"/>
      <c r="Q277" s="1"/>
    </row>
    <row r="278" spans="2:17" x14ac:dyDescent="0.3">
      <c r="B278" s="1"/>
      <c r="C278" s="1"/>
      <c r="D278" s="1"/>
      <c r="E278" s="1"/>
      <c r="F278" s="1"/>
      <c r="G278" s="1"/>
      <c r="H278" s="1"/>
      <c r="I278" s="1"/>
      <c r="J278" s="1"/>
      <c r="K278" s="1"/>
      <c r="L278" s="1"/>
      <c r="M278" s="1"/>
      <c r="N278" s="1"/>
      <c r="O278" s="1"/>
      <c r="P278" s="1"/>
      <c r="Q278" s="1"/>
    </row>
    <row r="279" spans="2:17" x14ac:dyDescent="0.3">
      <c r="B279" s="1"/>
      <c r="C279" s="1"/>
      <c r="D279" s="1"/>
      <c r="E279" s="1"/>
      <c r="F279" s="1"/>
      <c r="G279" s="1"/>
      <c r="H279" s="1"/>
      <c r="I279" s="1"/>
      <c r="J279" s="1"/>
      <c r="K279" s="1"/>
      <c r="L279" s="1"/>
      <c r="M279" s="1"/>
      <c r="N279" s="1"/>
      <c r="O279" s="1"/>
      <c r="P279" s="1"/>
      <c r="Q279" s="1"/>
    </row>
    <row r="280" spans="2:17" x14ac:dyDescent="0.3">
      <c r="B280" s="1"/>
      <c r="C280" s="1"/>
      <c r="D280" s="1"/>
      <c r="E280" s="1"/>
      <c r="F280" s="1"/>
      <c r="G280" s="1"/>
      <c r="H280" s="1"/>
      <c r="I280" s="1"/>
      <c r="J280" s="1"/>
      <c r="K280" s="1"/>
      <c r="L280" s="1"/>
      <c r="M280" s="1"/>
      <c r="N280" s="1"/>
      <c r="O280" s="1"/>
      <c r="P280" s="1"/>
      <c r="Q280" s="1"/>
    </row>
    <row r="281" spans="2:17" x14ac:dyDescent="0.3">
      <c r="B281" s="1"/>
      <c r="C281" s="1"/>
      <c r="D281" s="1"/>
      <c r="E281" s="1"/>
      <c r="F281" s="1"/>
      <c r="G281" s="1"/>
      <c r="H281" s="1"/>
      <c r="I281" s="1"/>
      <c r="J281" s="1"/>
      <c r="K281" s="1"/>
      <c r="L281" s="1"/>
      <c r="M281" s="1"/>
      <c r="N281" s="1"/>
      <c r="O281" s="1"/>
      <c r="P281" s="1"/>
      <c r="Q281" s="1"/>
    </row>
    <row r="282" spans="2:17" x14ac:dyDescent="0.3">
      <c r="B282" s="1"/>
      <c r="C282" s="1"/>
      <c r="D282" s="1"/>
      <c r="E282" s="1"/>
      <c r="F282" s="1"/>
      <c r="G282" s="1"/>
      <c r="H282" s="1"/>
      <c r="I282" s="1"/>
      <c r="J282" s="1"/>
      <c r="K282" s="1"/>
      <c r="L282" s="1"/>
      <c r="M282" s="1"/>
      <c r="N282" s="1"/>
      <c r="O282" s="1"/>
      <c r="P282" s="1"/>
      <c r="Q282" s="1"/>
    </row>
    <row r="283" spans="2:17" x14ac:dyDescent="0.3">
      <c r="B283" s="1"/>
      <c r="C283" s="1"/>
      <c r="D283" s="1"/>
      <c r="E283" s="1"/>
      <c r="F283" s="1"/>
      <c r="G283" s="1"/>
      <c r="H283" s="1"/>
      <c r="I283" s="1"/>
      <c r="J283" s="1"/>
      <c r="K283" s="1"/>
      <c r="L283" s="1"/>
      <c r="M283" s="1"/>
      <c r="N283" s="1"/>
      <c r="O283" s="1"/>
      <c r="P283" s="1"/>
      <c r="Q283" s="1"/>
    </row>
    <row r="284" spans="2:17" x14ac:dyDescent="0.3">
      <c r="B284" s="1"/>
      <c r="C284" s="1"/>
      <c r="D284" s="1"/>
      <c r="E284" s="1"/>
      <c r="F284" s="1"/>
      <c r="G284" s="1"/>
      <c r="H284" s="1"/>
      <c r="I284" s="1"/>
      <c r="J284" s="1"/>
      <c r="K284" s="1"/>
      <c r="L284" s="1"/>
      <c r="M284" s="1"/>
      <c r="N284" s="1"/>
      <c r="O284" s="1"/>
      <c r="P284" s="1"/>
      <c r="Q284" s="1"/>
    </row>
    <row r="285" spans="2:17" x14ac:dyDescent="0.3">
      <c r="B285" s="1"/>
      <c r="C285" s="1"/>
      <c r="D285" s="1"/>
      <c r="E285" s="1"/>
      <c r="F285" s="1"/>
      <c r="G285" s="1"/>
      <c r="H285" s="1"/>
      <c r="I285" s="1"/>
      <c r="J285" s="1"/>
      <c r="K285" s="1"/>
      <c r="L285" s="1"/>
      <c r="M285" s="1"/>
      <c r="N285" s="1"/>
      <c r="O285" s="1"/>
      <c r="P285" s="1"/>
      <c r="Q285" s="1"/>
    </row>
    <row r="286" spans="2:17" x14ac:dyDescent="0.3">
      <c r="B286" s="1"/>
      <c r="C286" s="1"/>
      <c r="D286" s="1"/>
      <c r="E286" s="1"/>
      <c r="F286" s="1"/>
      <c r="G286" s="1"/>
      <c r="H286" s="1"/>
      <c r="I286" s="1"/>
      <c r="J286" s="1"/>
      <c r="K286" s="1"/>
      <c r="L286" s="1"/>
      <c r="M286" s="1"/>
      <c r="N286" s="1"/>
      <c r="O286" s="1"/>
      <c r="P286" s="1"/>
      <c r="Q286" s="1"/>
    </row>
    <row r="287" spans="2:17" x14ac:dyDescent="0.3">
      <c r="B287" s="1"/>
      <c r="C287" s="1"/>
      <c r="D287" s="1"/>
      <c r="E287" s="1"/>
      <c r="F287" s="1"/>
      <c r="G287" s="1"/>
      <c r="H287" s="1"/>
      <c r="I287" s="1"/>
      <c r="J287" s="1"/>
      <c r="K287" s="1"/>
      <c r="L287" s="1"/>
      <c r="M287" s="1"/>
      <c r="N287" s="1"/>
      <c r="O287" s="1"/>
      <c r="P287" s="1"/>
      <c r="Q287" s="1"/>
    </row>
    <row r="288" spans="2:17" x14ac:dyDescent="0.3">
      <c r="B288" s="1"/>
      <c r="C288" s="1"/>
      <c r="D288" s="1"/>
      <c r="E288" s="1"/>
      <c r="F288" s="1"/>
      <c r="G288" s="1"/>
      <c r="H288" s="1"/>
      <c r="I288" s="1"/>
      <c r="J288" s="1"/>
      <c r="K288" s="1"/>
      <c r="L288" s="1"/>
      <c r="M288" s="1"/>
      <c r="N288" s="1"/>
      <c r="O288" s="1"/>
      <c r="P288" s="1"/>
      <c r="Q288" s="1"/>
    </row>
    <row r="289" spans="2:17" x14ac:dyDescent="0.3">
      <c r="B289" s="1"/>
      <c r="C289" s="1"/>
      <c r="D289" s="1"/>
      <c r="E289" s="1"/>
      <c r="F289" s="1"/>
      <c r="G289" s="1"/>
      <c r="H289" s="1"/>
      <c r="I289" s="1"/>
      <c r="J289" s="1"/>
      <c r="K289" s="1"/>
      <c r="L289" s="1"/>
      <c r="M289" s="1"/>
      <c r="N289" s="1"/>
      <c r="O289" s="1"/>
      <c r="P289" s="1"/>
      <c r="Q289" s="1"/>
    </row>
    <row r="290" spans="2:17" x14ac:dyDescent="0.3">
      <c r="B290" s="1"/>
      <c r="C290" s="1"/>
      <c r="D290" s="1"/>
      <c r="E290" s="1"/>
      <c r="F290" s="1"/>
      <c r="G290" s="1"/>
      <c r="H290" s="1"/>
      <c r="I290" s="1"/>
      <c r="J290" s="1"/>
      <c r="K290" s="1"/>
      <c r="L290" s="1"/>
      <c r="M290" s="1"/>
      <c r="N290" s="1"/>
      <c r="O290" s="1"/>
      <c r="P290" s="1"/>
      <c r="Q290" s="1"/>
    </row>
    <row r="291" spans="2:17" x14ac:dyDescent="0.3">
      <c r="B291" s="1"/>
      <c r="C291" s="1"/>
      <c r="D291" s="1"/>
      <c r="E291" s="1"/>
      <c r="F291" s="1"/>
      <c r="G291" s="1"/>
      <c r="H291" s="1"/>
      <c r="I291" s="1"/>
      <c r="J291" s="1"/>
      <c r="K291" s="1"/>
      <c r="L291" s="1"/>
      <c r="M291" s="1"/>
      <c r="N291" s="1"/>
      <c r="O291" s="1"/>
      <c r="P291" s="1"/>
      <c r="Q291" s="1"/>
    </row>
    <row r="292" spans="2:17" x14ac:dyDescent="0.3">
      <c r="B292" s="1"/>
      <c r="C292" s="1"/>
      <c r="D292" s="1"/>
      <c r="E292" s="1"/>
      <c r="F292" s="1"/>
      <c r="G292" s="1"/>
      <c r="H292" s="1"/>
      <c r="I292" s="1"/>
      <c r="J292" s="1"/>
      <c r="K292" s="1"/>
      <c r="L292" s="1"/>
      <c r="M292" s="1"/>
      <c r="N292" s="1"/>
      <c r="O292" s="1"/>
      <c r="P292" s="1"/>
      <c r="Q292" s="1"/>
    </row>
    <row r="293" spans="2:17" x14ac:dyDescent="0.3">
      <c r="B293" s="1"/>
      <c r="C293" s="1"/>
      <c r="D293" s="1"/>
      <c r="E293" s="1"/>
      <c r="F293" s="1"/>
      <c r="G293" s="1"/>
      <c r="H293" s="1"/>
      <c r="I293" s="1"/>
      <c r="J293" s="1"/>
      <c r="K293" s="1"/>
      <c r="L293" s="1"/>
      <c r="M293" s="1"/>
      <c r="N293" s="1"/>
      <c r="O293" s="1"/>
      <c r="P293" s="1"/>
      <c r="Q293" s="1"/>
    </row>
    <row r="294" spans="2:17" x14ac:dyDescent="0.3">
      <c r="B294" s="1"/>
      <c r="C294" s="1"/>
      <c r="D294" s="1"/>
      <c r="E294" s="1"/>
      <c r="F294" s="1"/>
      <c r="G294" s="1"/>
      <c r="H294" s="1"/>
      <c r="I294" s="1"/>
      <c r="J294" s="1"/>
      <c r="K294" s="1"/>
      <c r="L294" s="1"/>
      <c r="M294" s="1"/>
      <c r="N294" s="1"/>
      <c r="O294" s="1"/>
      <c r="P294" s="1"/>
      <c r="Q294" s="1"/>
    </row>
    <row r="295" spans="2:17" x14ac:dyDescent="0.3">
      <c r="B295" s="1"/>
      <c r="C295" s="1"/>
      <c r="D295" s="1"/>
      <c r="E295" s="1"/>
      <c r="F295" s="1"/>
      <c r="G295" s="1"/>
      <c r="H295" s="1"/>
      <c r="I295" s="1"/>
      <c r="J295" s="1"/>
      <c r="K295" s="1"/>
      <c r="L295" s="1"/>
      <c r="M295" s="1"/>
      <c r="N295" s="1"/>
      <c r="O295" s="1"/>
      <c r="P295" s="1"/>
      <c r="Q295" s="1"/>
    </row>
    <row r="296" spans="2:17" x14ac:dyDescent="0.3">
      <c r="B296" s="1"/>
      <c r="C296" s="1"/>
      <c r="D296" s="1"/>
      <c r="E296" s="1"/>
      <c r="F296" s="1"/>
      <c r="G296" s="1"/>
      <c r="H296" s="1"/>
      <c r="I296" s="1"/>
      <c r="J296" s="1"/>
      <c r="K296" s="1"/>
      <c r="L296" s="1"/>
      <c r="M296" s="1"/>
      <c r="N296" s="1"/>
      <c r="O296" s="1"/>
      <c r="P296" s="1"/>
      <c r="Q296" s="1"/>
    </row>
    <row r="297" spans="2:17" x14ac:dyDescent="0.3">
      <c r="B297" s="1"/>
      <c r="C297" s="1"/>
      <c r="D297" s="1"/>
      <c r="E297" s="1"/>
      <c r="F297" s="1"/>
      <c r="G297" s="1"/>
      <c r="H297" s="1"/>
      <c r="I297" s="1"/>
      <c r="J297" s="1"/>
      <c r="K297" s="1"/>
      <c r="L297" s="1"/>
      <c r="M297" s="1"/>
      <c r="N297" s="1"/>
      <c r="O297" s="1"/>
      <c r="P297" s="1"/>
      <c r="Q297" s="1"/>
    </row>
    <row r="298" spans="2:17" x14ac:dyDescent="0.3">
      <c r="B298" s="1"/>
      <c r="C298" s="1"/>
      <c r="D298" s="1"/>
      <c r="E298" s="1"/>
      <c r="F298" s="1"/>
      <c r="G298" s="1"/>
      <c r="H298" s="1"/>
      <c r="I298" s="1"/>
      <c r="J298" s="1"/>
      <c r="K298" s="1"/>
      <c r="L298" s="1"/>
      <c r="M298" s="1"/>
      <c r="N298" s="1"/>
      <c r="O298" s="1"/>
      <c r="P298" s="1"/>
      <c r="Q298" s="1"/>
    </row>
    <row r="299" spans="2:17" x14ac:dyDescent="0.3">
      <c r="B299" s="1"/>
      <c r="C299" s="1"/>
      <c r="D299" s="1"/>
      <c r="E299" s="1"/>
      <c r="F299" s="1"/>
      <c r="G299" s="1"/>
      <c r="H299" s="1"/>
      <c r="I299" s="1"/>
      <c r="J299" s="1"/>
      <c r="K299" s="1"/>
      <c r="L299" s="1"/>
      <c r="M299" s="1"/>
      <c r="N299" s="1"/>
      <c r="O299" s="1"/>
      <c r="P299" s="1"/>
      <c r="Q299" s="1"/>
    </row>
    <row r="300" spans="2:17" x14ac:dyDescent="0.3">
      <c r="B300" s="1"/>
      <c r="C300" s="1"/>
      <c r="D300" s="1"/>
      <c r="E300" s="1"/>
      <c r="F300" s="1"/>
      <c r="G300" s="1"/>
      <c r="H300" s="1"/>
      <c r="I300" s="1"/>
      <c r="J300" s="1"/>
      <c r="K300" s="1"/>
      <c r="L300" s="1"/>
      <c r="M300" s="1"/>
      <c r="N300" s="1"/>
      <c r="O300" s="1"/>
      <c r="P300" s="1"/>
      <c r="Q300" s="1"/>
    </row>
    <row r="301" spans="2:17" x14ac:dyDescent="0.3">
      <c r="B301" s="1"/>
      <c r="C301" s="1"/>
      <c r="D301" s="1"/>
      <c r="E301" s="1"/>
      <c r="F301" s="1"/>
      <c r="G301" s="1"/>
      <c r="H301" s="1"/>
      <c r="I301" s="1"/>
      <c r="J301" s="1"/>
      <c r="K301" s="1"/>
      <c r="L301" s="1"/>
      <c r="M301" s="1"/>
      <c r="N301" s="1"/>
      <c r="O301" s="1"/>
      <c r="P301" s="1"/>
      <c r="Q301" s="1"/>
    </row>
    <row r="302" spans="2:17" x14ac:dyDescent="0.3">
      <c r="B302" s="1"/>
      <c r="C302" s="1"/>
      <c r="D302" s="1"/>
      <c r="E302" s="1"/>
      <c r="F302" s="1"/>
      <c r="G302" s="1"/>
      <c r="H302" s="1"/>
      <c r="I302" s="1"/>
      <c r="J302" s="1"/>
      <c r="K302" s="1"/>
      <c r="L302" s="1"/>
      <c r="M302" s="1"/>
      <c r="N302" s="1"/>
      <c r="O302" s="1"/>
      <c r="P302" s="1"/>
      <c r="Q302" s="1"/>
    </row>
    <row r="303" spans="2:17" x14ac:dyDescent="0.3">
      <c r="B303" s="1"/>
      <c r="C303" s="1"/>
      <c r="D303" s="1"/>
      <c r="E303" s="1"/>
      <c r="F303" s="1"/>
      <c r="G303" s="1"/>
      <c r="H303" s="1"/>
      <c r="I303" s="1"/>
      <c r="J303" s="1"/>
      <c r="K303" s="1"/>
      <c r="L303" s="1"/>
      <c r="M303" s="1"/>
      <c r="N303" s="1"/>
      <c r="O303" s="1"/>
      <c r="P303" s="1"/>
      <c r="Q303" s="1"/>
    </row>
    <row r="304" spans="2:17" x14ac:dyDescent="0.3">
      <c r="B304" s="1"/>
      <c r="C304" s="1"/>
      <c r="D304" s="1"/>
      <c r="E304" s="1"/>
      <c r="F304" s="1"/>
      <c r="G304" s="1"/>
      <c r="H304" s="1"/>
      <c r="I304" s="1"/>
      <c r="J304" s="1"/>
      <c r="K304" s="1"/>
      <c r="L304" s="1"/>
      <c r="M304" s="1"/>
      <c r="N304" s="1"/>
      <c r="O304" s="1"/>
      <c r="P304" s="1"/>
      <c r="Q304" s="1"/>
    </row>
    <row r="305" spans="2:17" x14ac:dyDescent="0.3">
      <c r="B305" s="1"/>
      <c r="C305" s="1"/>
      <c r="D305" s="1"/>
      <c r="E305" s="1"/>
      <c r="F305" s="1"/>
      <c r="G305" s="1"/>
      <c r="H305" s="1"/>
      <c r="I305" s="1"/>
      <c r="J305" s="1"/>
      <c r="K305" s="1"/>
      <c r="L305" s="1"/>
      <c r="M305" s="1"/>
      <c r="N305" s="1"/>
      <c r="O305" s="1"/>
      <c r="P305" s="1"/>
      <c r="Q305" s="1"/>
    </row>
    <row r="306" spans="2:17" x14ac:dyDescent="0.3">
      <c r="B306" s="1"/>
      <c r="C306" s="1"/>
      <c r="D306" s="1"/>
      <c r="E306" s="1"/>
      <c r="F306" s="1"/>
      <c r="G306" s="1"/>
      <c r="H306" s="1"/>
      <c r="I306" s="1"/>
      <c r="J306" s="1"/>
      <c r="K306" s="1"/>
      <c r="L306" s="1"/>
      <c r="M306" s="1"/>
      <c r="N306" s="1"/>
      <c r="O306" s="1"/>
      <c r="P306" s="1"/>
      <c r="Q306" s="1"/>
    </row>
    <row r="307" spans="2:17" x14ac:dyDescent="0.3">
      <c r="B307" s="1"/>
      <c r="C307" s="1"/>
      <c r="D307" s="1"/>
      <c r="E307" s="1"/>
      <c r="F307" s="1"/>
      <c r="G307" s="1"/>
      <c r="H307" s="1"/>
      <c r="I307" s="1"/>
      <c r="J307" s="1"/>
      <c r="K307" s="1"/>
      <c r="L307" s="1"/>
      <c r="M307" s="1"/>
      <c r="N307" s="1"/>
      <c r="O307" s="1"/>
      <c r="P307" s="1"/>
      <c r="Q307" s="1"/>
    </row>
    <row r="308" spans="2:17" x14ac:dyDescent="0.3">
      <c r="B308" s="1"/>
      <c r="C308" s="1"/>
      <c r="D308" s="1"/>
      <c r="E308" s="1"/>
      <c r="F308" s="1"/>
      <c r="G308" s="1"/>
      <c r="H308" s="1"/>
      <c r="I308" s="1"/>
      <c r="J308" s="1"/>
      <c r="K308" s="1"/>
      <c r="L308" s="1"/>
      <c r="M308" s="1"/>
      <c r="N308" s="1"/>
      <c r="O308" s="1"/>
      <c r="P308" s="1"/>
      <c r="Q308" s="1"/>
    </row>
    <row r="309" spans="2:17" x14ac:dyDescent="0.3">
      <c r="B309" s="1"/>
      <c r="C309" s="1"/>
      <c r="D309" s="1"/>
      <c r="E309" s="1"/>
      <c r="F309" s="1"/>
      <c r="G309" s="1"/>
      <c r="H309" s="1"/>
      <c r="I309" s="1"/>
      <c r="J309" s="1"/>
      <c r="K309" s="1"/>
      <c r="L309" s="1"/>
      <c r="M309" s="1"/>
      <c r="N309" s="1"/>
      <c r="O309" s="1"/>
      <c r="P309" s="1"/>
      <c r="Q309" s="1"/>
    </row>
    <row r="310" spans="2:17" x14ac:dyDescent="0.3">
      <c r="B310" s="1"/>
      <c r="C310" s="1"/>
      <c r="D310" s="1"/>
      <c r="E310" s="1"/>
      <c r="F310" s="1"/>
      <c r="G310" s="1"/>
      <c r="H310" s="1"/>
      <c r="I310" s="1"/>
      <c r="J310" s="1"/>
      <c r="K310" s="1"/>
      <c r="L310" s="1"/>
      <c r="M310" s="1"/>
      <c r="N310" s="1"/>
      <c r="O310" s="1"/>
      <c r="P310" s="1"/>
      <c r="Q310" s="1"/>
    </row>
    <row r="311" spans="2:17" x14ac:dyDescent="0.3">
      <c r="B311" s="1"/>
      <c r="C311" s="1"/>
      <c r="D311" s="1"/>
      <c r="E311" s="1"/>
      <c r="F311" s="1"/>
      <c r="G311" s="1"/>
      <c r="H311" s="1"/>
      <c r="I311" s="1"/>
      <c r="J311" s="1"/>
      <c r="K311" s="1"/>
      <c r="L311" s="1"/>
      <c r="M311" s="1"/>
      <c r="N311" s="1"/>
      <c r="O311" s="1"/>
      <c r="P311" s="1"/>
      <c r="Q311" s="1"/>
    </row>
    <row r="312" spans="2:17" x14ac:dyDescent="0.3">
      <c r="B312" s="1"/>
      <c r="C312" s="1"/>
      <c r="D312" s="1"/>
      <c r="E312" s="1"/>
      <c r="F312" s="1"/>
      <c r="G312" s="1"/>
      <c r="H312" s="1"/>
      <c r="I312" s="1"/>
      <c r="J312" s="1"/>
      <c r="K312" s="1"/>
      <c r="L312" s="1"/>
      <c r="M312" s="1"/>
      <c r="N312" s="1"/>
      <c r="O312" s="1"/>
      <c r="P312" s="1"/>
      <c r="Q312" s="1"/>
    </row>
    <row r="313" spans="2:17" x14ac:dyDescent="0.3">
      <c r="B313" s="1"/>
      <c r="C313" s="1"/>
      <c r="D313" s="1"/>
      <c r="E313" s="1"/>
      <c r="F313" s="1"/>
      <c r="G313" s="1"/>
      <c r="H313" s="1"/>
      <c r="I313" s="1"/>
      <c r="J313" s="1"/>
      <c r="K313" s="1"/>
      <c r="L313" s="1"/>
      <c r="M313" s="1"/>
      <c r="N313" s="1"/>
      <c r="O313" s="1"/>
      <c r="P313" s="1"/>
      <c r="Q313" s="1"/>
    </row>
    <row r="314" spans="2:17" x14ac:dyDescent="0.3">
      <c r="B314" s="1"/>
      <c r="C314" s="1"/>
      <c r="D314" s="1"/>
      <c r="E314" s="1"/>
      <c r="F314" s="1"/>
      <c r="G314" s="1"/>
      <c r="H314" s="1"/>
      <c r="I314" s="1"/>
      <c r="J314" s="1"/>
      <c r="K314" s="1"/>
      <c r="L314" s="1"/>
      <c r="M314" s="1"/>
      <c r="N314" s="1"/>
      <c r="O314" s="1"/>
      <c r="P314" s="1"/>
      <c r="Q314" s="1"/>
    </row>
    <row r="315" spans="2:17" x14ac:dyDescent="0.3">
      <c r="B315" s="1"/>
      <c r="C315" s="1"/>
      <c r="D315" s="1"/>
      <c r="E315" s="1"/>
      <c r="F315" s="1"/>
      <c r="G315" s="1"/>
      <c r="H315" s="1"/>
      <c r="I315" s="1"/>
      <c r="J315" s="1"/>
      <c r="K315" s="1"/>
      <c r="L315" s="1"/>
      <c r="M315" s="1"/>
      <c r="N315" s="1"/>
      <c r="O315" s="1"/>
      <c r="P315" s="1"/>
      <c r="Q315" s="1"/>
    </row>
    <row r="316" spans="2:17" x14ac:dyDescent="0.3">
      <c r="B316" s="1"/>
      <c r="C316" s="1"/>
      <c r="D316" s="1"/>
      <c r="E316" s="1"/>
      <c r="F316" s="1"/>
      <c r="G316" s="1"/>
      <c r="H316" s="1"/>
      <c r="I316" s="1"/>
      <c r="J316" s="1"/>
      <c r="K316" s="1"/>
      <c r="L316" s="1"/>
      <c r="M316" s="1"/>
      <c r="N316" s="1"/>
      <c r="O316" s="1"/>
      <c r="P316" s="1"/>
      <c r="Q316" s="1"/>
    </row>
    <row r="317" spans="2:17" x14ac:dyDescent="0.3">
      <c r="B317" s="1"/>
      <c r="C317" s="1"/>
      <c r="D317" s="1"/>
      <c r="E317" s="1"/>
      <c r="F317" s="1"/>
      <c r="G317" s="1"/>
      <c r="H317" s="1"/>
      <c r="I317" s="1"/>
      <c r="J317" s="1"/>
      <c r="K317" s="1"/>
      <c r="L317" s="1"/>
      <c r="M317" s="1"/>
      <c r="N317" s="1"/>
      <c r="O317" s="1"/>
      <c r="P317" s="1"/>
      <c r="Q317" s="1"/>
    </row>
    <row r="318" spans="2:17" x14ac:dyDescent="0.3">
      <c r="B318" s="1"/>
      <c r="C318" s="1"/>
      <c r="D318" s="1"/>
      <c r="E318" s="1"/>
      <c r="F318" s="1"/>
      <c r="G318" s="1"/>
      <c r="H318" s="1"/>
      <c r="I318" s="1"/>
      <c r="J318" s="1"/>
      <c r="K318" s="1"/>
      <c r="L318" s="1"/>
      <c r="M318" s="1"/>
      <c r="N318" s="1"/>
      <c r="O318" s="1"/>
      <c r="P318" s="1"/>
      <c r="Q318" s="1"/>
    </row>
    <row r="319" spans="2:17" x14ac:dyDescent="0.3">
      <c r="B319" s="1"/>
      <c r="C319" s="1"/>
      <c r="D319" s="1"/>
      <c r="E319" s="1"/>
      <c r="F319" s="1"/>
      <c r="G319" s="1"/>
      <c r="H319" s="1"/>
      <c r="I319" s="1"/>
      <c r="J319" s="1"/>
      <c r="K319" s="1"/>
      <c r="L319" s="1"/>
      <c r="M319" s="1"/>
      <c r="N319" s="1"/>
      <c r="O319" s="1"/>
      <c r="P319" s="1"/>
      <c r="Q319" s="1"/>
    </row>
    <row r="320" spans="2:17" x14ac:dyDescent="0.3">
      <c r="B320" s="1"/>
      <c r="C320" s="1"/>
      <c r="D320" s="1"/>
      <c r="E320" s="1"/>
      <c r="F320" s="1"/>
      <c r="G320" s="1"/>
      <c r="H320" s="1"/>
      <c r="I320" s="1"/>
      <c r="J320" s="1"/>
      <c r="K320" s="1"/>
      <c r="L320" s="1"/>
      <c r="M320" s="1"/>
      <c r="N320" s="1"/>
      <c r="O320" s="1"/>
      <c r="P320" s="1"/>
      <c r="Q320" s="1"/>
    </row>
    <row r="321" spans="2:17" x14ac:dyDescent="0.3">
      <c r="B321" s="1"/>
      <c r="C321" s="1"/>
      <c r="D321" s="1"/>
      <c r="E321" s="1"/>
      <c r="F321" s="1"/>
      <c r="G321" s="1"/>
      <c r="H321" s="1"/>
      <c r="I321" s="1"/>
      <c r="J321" s="1"/>
      <c r="K321" s="1"/>
      <c r="L321" s="1"/>
      <c r="M321" s="1"/>
      <c r="N321" s="1"/>
      <c r="O321" s="1"/>
      <c r="P321" s="1"/>
      <c r="Q321" s="1"/>
    </row>
    <row r="322" spans="2:17" x14ac:dyDescent="0.3">
      <c r="B322" s="1"/>
      <c r="C322" s="1"/>
      <c r="D322" s="1"/>
      <c r="E322" s="1"/>
      <c r="F322" s="1"/>
      <c r="G322" s="1"/>
      <c r="H322" s="1"/>
      <c r="I322" s="1"/>
      <c r="J322" s="1"/>
      <c r="K322" s="1"/>
      <c r="L322" s="1"/>
      <c r="M322" s="1"/>
      <c r="N322" s="1"/>
      <c r="O322" s="1"/>
      <c r="P322" s="1"/>
      <c r="Q322" s="1"/>
    </row>
    <row r="323" spans="2:17" x14ac:dyDescent="0.3">
      <c r="B323" s="1"/>
      <c r="C323" s="1"/>
      <c r="D323" s="1"/>
      <c r="E323" s="1"/>
      <c r="F323" s="1"/>
      <c r="G323" s="1"/>
      <c r="H323" s="1"/>
      <c r="I323" s="1"/>
      <c r="J323" s="1"/>
      <c r="K323" s="1"/>
      <c r="L323" s="1"/>
      <c r="M323" s="1"/>
      <c r="N323" s="1"/>
      <c r="O323" s="1"/>
      <c r="P323" s="1"/>
      <c r="Q323" s="1"/>
    </row>
    <row r="324" spans="2:17" x14ac:dyDescent="0.3">
      <c r="B324" s="1"/>
      <c r="C324" s="1"/>
      <c r="D324" s="1"/>
      <c r="E324" s="1"/>
      <c r="F324" s="1"/>
      <c r="G324" s="1"/>
      <c r="H324" s="1"/>
      <c r="I324" s="1"/>
      <c r="J324" s="1"/>
      <c r="K324" s="1"/>
      <c r="L324" s="1"/>
      <c r="M324" s="1"/>
      <c r="N324" s="1"/>
      <c r="O324" s="1"/>
      <c r="P324" s="1"/>
      <c r="Q324" s="1"/>
    </row>
    <row r="325" spans="2:17" x14ac:dyDescent="0.3">
      <c r="B325" s="1"/>
      <c r="C325" s="1"/>
      <c r="D325" s="1"/>
      <c r="E325" s="1"/>
      <c r="F325" s="1"/>
      <c r="G325" s="1"/>
      <c r="H325" s="1"/>
      <c r="I325" s="1"/>
      <c r="J325" s="1"/>
      <c r="K325" s="1"/>
      <c r="L325" s="1"/>
      <c r="M325" s="1"/>
      <c r="N325" s="1"/>
      <c r="O325" s="1"/>
      <c r="P325" s="1"/>
      <c r="Q325" s="1"/>
    </row>
    <row r="326" spans="2:17" x14ac:dyDescent="0.3">
      <c r="B326" s="1"/>
      <c r="C326" s="1"/>
      <c r="D326" s="1"/>
      <c r="E326" s="1"/>
      <c r="F326" s="1"/>
      <c r="G326" s="1"/>
      <c r="H326" s="1"/>
      <c r="I326" s="1"/>
      <c r="J326" s="1"/>
      <c r="K326" s="1"/>
      <c r="L326" s="1"/>
      <c r="M326" s="1"/>
      <c r="N326" s="1"/>
      <c r="O326" s="1"/>
      <c r="P326" s="1"/>
      <c r="Q326" s="1"/>
    </row>
    <row r="327" spans="2:17" x14ac:dyDescent="0.3">
      <c r="B327" s="1"/>
      <c r="C327" s="1"/>
      <c r="D327" s="1"/>
      <c r="E327" s="1"/>
      <c r="F327" s="1"/>
      <c r="G327" s="1"/>
      <c r="H327" s="1"/>
      <c r="I327" s="1"/>
      <c r="J327" s="1"/>
      <c r="K327" s="1"/>
      <c r="L327" s="1"/>
      <c r="M327" s="1"/>
      <c r="N327" s="1"/>
      <c r="O327" s="1"/>
      <c r="P327" s="1"/>
      <c r="Q327" s="1"/>
    </row>
    <row r="328" spans="2:17" x14ac:dyDescent="0.3">
      <c r="B328" s="1"/>
      <c r="C328" s="1"/>
      <c r="D328" s="1"/>
      <c r="E328" s="1"/>
      <c r="F328" s="1"/>
      <c r="G328" s="1"/>
      <c r="H328" s="1"/>
      <c r="I328" s="1"/>
      <c r="J328" s="1"/>
      <c r="K328" s="1"/>
      <c r="L328" s="1"/>
      <c r="M328" s="1"/>
      <c r="N328" s="1"/>
      <c r="O328" s="1"/>
      <c r="P328" s="1"/>
      <c r="Q328" s="1"/>
    </row>
    <row r="329" spans="2:17" x14ac:dyDescent="0.3">
      <c r="B329" s="1"/>
      <c r="C329" s="1"/>
      <c r="D329" s="1"/>
      <c r="E329" s="1"/>
      <c r="F329" s="1"/>
      <c r="G329" s="1"/>
      <c r="H329" s="1"/>
      <c r="I329" s="1"/>
      <c r="J329" s="1"/>
      <c r="K329" s="1"/>
      <c r="L329" s="1"/>
      <c r="M329" s="1"/>
      <c r="N329" s="1"/>
      <c r="O329" s="1"/>
      <c r="P329" s="1"/>
      <c r="Q329" s="1"/>
    </row>
    <row r="330" spans="2:17" x14ac:dyDescent="0.3">
      <c r="B330" s="1"/>
      <c r="C330" s="1"/>
      <c r="D330" s="1"/>
      <c r="E330" s="1"/>
      <c r="F330" s="1"/>
      <c r="G330" s="1"/>
      <c r="H330" s="1"/>
      <c r="I330" s="1"/>
      <c r="J330" s="1"/>
      <c r="K330" s="1"/>
      <c r="L330" s="1"/>
      <c r="M330" s="1"/>
      <c r="N330" s="1"/>
      <c r="O330" s="1"/>
      <c r="P330" s="1"/>
      <c r="Q330" s="1"/>
    </row>
    <row r="331" spans="2:17" x14ac:dyDescent="0.3">
      <c r="B331" s="1"/>
      <c r="C331" s="1"/>
      <c r="D331" s="1"/>
      <c r="E331" s="1"/>
      <c r="F331" s="1"/>
      <c r="G331" s="1"/>
      <c r="H331" s="1"/>
      <c r="I331" s="1"/>
      <c r="J331" s="1"/>
      <c r="K331" s="1"/>
      <c r="L331" s="1"/>
      <c r="M331" s="1"/>
      <c r="N331" s="1"/>
      <c r="O331" s="1"/>
      <c r="P331" s="1"/>
      <c r="Q331" s="1"/>
    </row>
    <row r="332" spans="2:17" x14ac:dyDescent="0.3">
      <c r="B332" s="1"/>
      <c r="C332" s="1"/>
      <c r="D332" s="1"/>
      <c r="E332" s="1"/>
      <c r="F332" s="1"/>
      <c r="G332" s="1"/>
      <c r="H332" s="1"/>
      <c r="I332" s="1"/>
      <c r="J332" s="1"/>
      <c r="K332" s="1"/>
      <c r="L332" s="1"/>
      <c r="M332" s="1"/>
      <c r="N332" s="1"/>
      <c r="O332" s="1"/>
      <c r="P332" s="1"/>
      <c r="Q332" s="1"/>
    </row>
    <row r="333" spans="2:17" x14ac:dyDescent="0.3">
      <c r="B333" s="1"/>
      <c r="C333" s="1"/>
      <c r="D333" s="1"/>
      <c r="E333" s="1"/>
      <c r="F333" s="1"/>
      <c r="G333" s="1"/>
      <c r="H333" s="1"/>
      <c r="I333" s="1"/>
      <c r="J333" s="1"/>
      <c r="K333" s="1"/>
      <c r="L333" s="1"/>
      <c r="M333" s="1"/>
      <c r="N333" s="1"/>
      <c r="O333" s="1"/>
      <c r="P333" s="1"/>
      <c r="Q333" s="1"/>
    </row>
    <row r="334" spans="2:17" x14ac:dyDescent="0.3">
      <c r="B334" s="1"/>
      <c r="C334" s="1"/>
      <c r="D334" s="1"/>
      <c r="E334" s="1"/>
      <c r="F334" s="1"/>
      <c r="G334" s="1"/>
      <c r="H334" s="1"/>
      <c r="I334" s="1"/>
      <c r="J334" s="1"/>
      <c r="K334" s="1"/>
      <c r="L334" s="1"/>
      <c r="M334" s="1"/>
      <c r="N334" s="1"/>
      <c r="O334" s="1"/>
      <c r="P334" s="1"/>
      <c r="Q334" s="1"/>
    </row>
    <row r="335" spans="2:17" x14ac:dyDescent="0.3">
      <c r="B335" s="1"/>
      <c r="C335" s="1"/>
      <c r="D335" s="1"/>
      <c r="E335" s="1"/>
      <c r="F335" s="1"/>
      <c r="G335" s="1"/>
      <c r="H335" s="1"/>
      <c r="I335" s="1"/>
      <c r="J335" s="1"/>
      <c r="K335" s="1"/>
      <c r="L335" s="1"/>
      <c r="M335" s="1"/>
      <c r="N335" s="1"/>
      <c r="O335" s="1"/>
      <c r="P335" s="1"/>
      <c r="Q335" s="1"/>
    </row>
    <row r="336" spans="2:17" x14ac:dyDescent="0.3">
      <c r="B336" s="1"/>
      <c r="C336" s="1"/>
      <c r="D336" s="1"/>
      <c r="E336" s="1"/>
      <c r="F336" s="1"/>
      <c r="G336" s="1"/>
      <c r="H336" s="1"/>
      <c r="I336" s="1"/>
      <c r="J336" s="1"/>
      <c r="K336" s="1"/>
      <c r="L336" s="1"/>
      <c r="M336" s="1"/>
      <c r="N336" s="1"/>
      <c r="O336" s="1"/>
      <c r="P336" s="1"/>
      <c r="Q336" s="1"/>
    </row>
    <row r="337" spans="2:17" x14ac:dyDescent="0.3">
      <c r="B337" s="1"/>
      <c r="C337" s="1"/>
      <c r="D337" s="1"/>
      <c r="E337" s="1"/>
      <c r="F337" s="1"/>
      <c r="G337" s="1"/>
      <c r="H337" s="1"/>
      <c r="I337" s="1"/>
      <c r="J337" s="1"/>
      <c r="K337" s="1"/>
      <c r="L337" s="1"/>
      <c r="M337" s="1"/>
      <c r="N337" s="1"/>
      <c r="O337" s="1"/>
      <c r="P337" s="1"/>
      <c r="Q337" s="1"/>
    </row>
    <row r="338" spans="2:17" x14ac:dyDescent="0.3">
      <c r="B338" s="1"/>
      <c r="C338" s="1"/>
      <c r="D338" s="1"/>
      <c r="E338" s="1"/>
      <c r="F338" s="1"/>
      <c r="G338" s="1"/>
      <c r="H338" s="1"/>
      <c r="I338" s="1"/>
      <c r="J338" s="1"/>
      <c r="K338" s="1"/>
      <c r="L338" s="1"/>
      <c r="M338" s="1"/>
      <c r="N338" s="1"/>
      <c r="O338" s="1"/>
      <c r="P338" s="1"/>
      <c r="Q338" s="1"/>
    </row>
    <row r="339" spans="2:17" x14ac:dyDescent="0.3">
      <c r="B339" s="1"/>
      <c r="C339" s="1"/>
      <c r="D339" s="1"/>
      <c r="E339" s="1"/>
      <c r="F339" s="1"/>
      <c r="G339" s="1"/>
      <c r="H339" s="1"/>
      <c r="I339" s="1"/>
      <c r="J339" s="1"/>
      <c r="K339" s="1"/>
      <c r="L339" s="1"/>
      <c r="M339" s="1"/>
      <c r="N339" s="1"/>
      <c r="O339" s="1"/>
      <c r="P339" s="1"/>
      <c r="Q339" s="1"/>
    </row>
    <row r="340" spans="2:17" x14ac:dyDescent="0.3">
      <c r="B340" s="1"/>
      <c r="C340" s="1"/>
      <c r="D340" s="1"/>
      <c r="E340" s="1"/>
      <c r="F340" s="1"/>
      <c r="G340" s="1"/>
      <c r="H340" s="1"/>
      <c r="I340" s="1"/>
      <c r="J340" s="1"/>
      <c r="K340" s="1"/>
      <c r="L340" s="1"/>
      <c r="M340" s="1"/>
      <c r="N340" s="1"/>
      <c r="O340" s="1"/>
      <c r="P340" s="1"/>
      <c r="Q340" s="1"/>
    </row>
    <row r="341" spans="2:17" x14ac:dyDescent="0.3">
      <c r="B341" s="1"/>
      <c r="C341" s="1"/>
      <c r="D341" s="1"/>
      <c r="E341" s="1"/>
      <c r="F341" s="1"/>
      <c r="G341" s="1"/>
      <c r="H341" s="1"/>
      <c r="I341" s="1"/>
      <c r="J341" s="1"/>
      <c r="K341" s="1"/>
      <c r="L341" s="1"/>
      <c r="M341" s="1"/>
      <c r="N341" s="1"/>
      <c r="O341" s="1"/>
      <c r="P341" s="1"/>
      <c r="Q341" s="1"/>
    </row>
    <row r="342" spans="2:17" x14ac:dyDescent="0.3">
      <c r="B342" s="1"/>
      <c r="C342" s="1"/>
      <c r="D342" s="1"/>
      <c r="E342" s="1"/>
      <c r="F342" s="1"/>
      <c r="G342" s="1"/>
      <c r="H342" s="1"/>
      <c r="I342" s="1"/>
      <c r="J342" s="1"/>
      <c r="K342" s="1"/>
      <c r="L342" s="1"/>
      <c r="M342" s="1"/>
      <c r="N342" s="1"/>
      <c r="O342" s="1"/>
      <c r="P342" s="1"/>
      <c r="Q342" s="1"/>
    </row>
    <row r="343" spans="2:17" x14ac:dyDescent="0.3">
      <c r="B343" s="1"/>
      <c r="C343" s="1"/>
      <c r="D343" s="1"/>
      <c r="E343" s="1"/>
      <c r="F343" s="1"/>
      <c r="G343" s="1"/>
      <c r="H343" s="1"/>
      <c r="I343" s="1"/>
      <c r="J343" s="1"/>
      <c r="K343" s="1"/>
      <c r="L343" s="1"/>
      <c r="M343" s="1"/>
      <c r="N343" s="1"/>
      <c r="O343" s="1"/>
      <c r="P343" s="1"/>
      <c r="Q343" s="1"/>
    </row>
    <row r="344" spans="2:17" x14ac:dyDescent="0.3">
      <c r="B344" s="1"/>
      <c r="C344" s="1"/>
      <c r="D344" s="1"/>
      <c r="E344" s="1"/>
      <c r="F344" s="1"/>
      <c r="G344" s="1"/>
      <c r="H344" s="1"/>
      <c r="I344" s="1"/>
      <c r="J344" s="1"/>
      <c r="K344" s="1"/>
      <c r="L344" s="1"/>
      <c r="M344" s="1"/>
      <c r="N344" s="1"/>
      <c r="O344" s="1"/>
      <c r="P344" s="1"/>
      <c r="Q344" s="1"/>
    </row>
    <row r="345" spans="2:17" x14ac:dyDescent="0.3">
      <c r="B345" s="1"/>
      <c r="C345" s="1"/>
      <c r="D345" s="1"/>
      <c r="E345" s="1"/>
      <c r="F345" s="1"/>
      <c r="G345" s="1"/>
      <c r="H345" s="1"/>
      <c r="I345" s="1"/>
      <c r="J345" s="1"/>
      <c r="K345" s="1"/>
      <c r="L345" s="1"/>
      <c r="M345" s="1"/>
      <c r="N345" s="1"/>
      <c r="O345" s="1"/>
      <c r="P345" s="1"/>
      <c r="Q345" s="1"/>
    </row>
    <row r="346" spans="2:17" x14ac:dyDescent="0.3">
      <c r="B346" s="1"/>
      <c r="C346" s="1"/>
      <c r="D346" s="1"/>
      <c r="E346" s="1"/>
      <c r="F346" s="1"/>
      <c r="G346" s="1"/>
      <c r="H346" s="1"/>
      <c r="I346" s="1"/>
      <c r="J346" s="1"/>
      <c r="K346" s="1"/>
      <c r="L346" s="1"/>
      <c r="M346" s="1"/>
      <c r="N346" s="1"/>
      <c r="O346" s="1"/>
      <c r="P346" s="1"/>
      <c r="Q346" s="1"/>
    </row>
    <row r="347" spans="2:17" x14ac:dyDescent="0.3">
      <c r="B347" s="1"/>
      <c r="C347" s="1"/>
      <c r="D347" s="1"/>
      <c r="E347" s="1"/>
      <c r="F347" s="1"/>
      <c r="G347" s="1"/>
      <c r="H347" s="1"/>
      <c r="I347" s="1"/>
      <c r="J347" s="1"/>
      <c r="K347" s="1"/>
      <c r="L347" s="1"/>
      <c r="M347" s="1"/>
      <c r="N347" s="1"/>
      <c r="O347" s="1"/>
      <c r="P347" s="1"/>
      <c r="Q347" s="1"/>
    </row>
    <row r="348" spans="2:17" x14ac:dyDescent="0.3">
      <c r="B348" s="1"/>
      <c r="C348" s="1"/>
      <c r="D348" s="1"/>
      <c r="E348" s="1"/>
      <c r="F348" s="1"/>
      <c r="G348" s="1"/>
      <c r="H348" s="1"/>
      <c r="I348" s="1"/>
      <c r="J348" s="1"/>
      <c r="K348" s="1"/>
      <c r="L348" s="1"/>
      <c r="M348" s="1"/>
      <c r="N348" s="1"/>
      <c r="O348" s="1"/>
      <c r="P348" s="1"/>
      <c r="Q348" s="1"/>
    </row>
    <row r="349" spans="2:17" x14ac:dyDescent="0.3">
      <c r="B349" s="1"/>
      <c r="C349" s="1"/>
      <c r="D349" s="1"/>
      <c r="E349" s="1"/>
      <c r="F349" s="1"/>
      <c r="G349" s="1"/>
      <c r="H349" s="1"/>
      <c r="I349" s="1"/>
      <c r="J349" s="1"/>
      <c r="K349" s="1"/>
      <c r="L349" s="1"/>
      <c r="M349" s="1"/>
      <c r="N349" s="1"/>
      <c r="O349" s="1"/>
      <c r="P349" s="1"/>
      <c r="Q349" s="1"/>
    </row>
    <row r="350" spans="2:17" x14ac:dyDescent="0.3">
      <c r="B350" s="1"/>
      <c r="C350" s="1"/>
      <c r="D350" s="1"/>
      <c r="E350" s="1"/>
      <c r="F350" s="1"/>
      <c r="G350" s="1"/>
      <c r="H350" s="1"/>
      <c r="I350" s="1"/>
      <c r="J350" s="1"/>
      <c r="K350" s="1"/>
      <c r="L350" s="1"/>
      <c r="M350" s="1"/>
      <c r="N350" s="1"/>
      <c r="O350" s="1"/>
      <c r="P350" s="1"/>
      <c r="Q350" s="1"/>
    </row>
    <row r="351" spans="2:17" x14ac:dyDescent="0.3">
      <c r="B351" s="1"/>
      <c r="C351" s="1"/>
      <c r="D351" s="1"/>
      <c r="E351" s="1"/>
      <c r="F351" s="1"/>
      <c r="G351" s="1"/>
      <c r="H351" s="1"/>
      <c r="I351" s="1"/>
      <c r="J351" s="1"/>
      <c r="K351" s="1"/>
      <c r="L351" s="1"/>
      <c r="M351" s="1"/>
      <c r="N351" s="1"/>
      <c r="O351" s="1"/>
      <c r="P351" s="1"/>
      <c r="Q351" s="1"/>
    </row>
    <row r="352" spans="2:17" x14ac:dyDescent="0.3">
      <c r="B352" s="1"/>
      <c r="C352" s="1"/>
      <c r="D352" s="1"/>
      <c r="E352" s="1"/>
      <c r="F352" s="1"/>
      <c r="G352" s="1"/>
      <c r="H352" s="1"/>
      <c r="I352" s="1"/>
      <c r="J352" s="1"/>
      <c r="K352" s="1"/>
      <c r="L352" s="1"/>
      <c r="M352" s="1"/>
      <c r="N352" s="1"/>
      <c r="O352" s="1"/>
      <c r="P352" s="1"/>
      <c r="Q352" s="1"/>
    </row>
    <row r="353" spans="2:17" x14ac:dyDescent="0.3">
      <c r="B353" s="1"/>
      <c r="C353" s="1"/>
      <c r="D353" s="1"/>
      <c r="E353" s="1"/>
      <c r="F353" s="1"/>
      <c r="G353" s="1"/>
      <c r="H353" s="1"/>
      <c r="I353" s="1"/>
      <c r="J353" s="1"/>
      <c r="K353" s="1"/>
      <c r="L353" s="1"/>
      <c r="M353" s="1"/>
      <c r="N353" s="1"/>
      <c r="O353" s="1"/>
      <c r="P353" s="1"/>
      <c r="Q353" s="1"/>
    </row>
    <row r="354" spans="2:17" x14ac:dyDescent="0.3">
      <c r="B354" s="1"/>
      <c r="C354" s="1"/>
      <c r="D354" s="1"/>
      <c r="E354" s="1"/>
      <c r="F354" s="1"/>
      <c r="G354" s="1"/>
      <c r="H354" s="1"/>
      <c r="I354" s="1"/>
      <c r="J354" s="1"/>
      <c r="K354" s="1"/>
      <c r="L354" s="1"/>
      <c r="M354" s="1"/>
      <c r="N354" s="1"/>
      <c r="O354" s="1"/>
      <c r="P354" s="1"/>
      <c r="Q354" s="1"/>
    </row>
    <row r="355" spans="2:17" x14ac:dyDescent="0.3">
      <c r="B355" s="1"/>
      <c r="C355" s="1"/>
      <c r="D355" s="1"/>
      <c r="E355" s="1"/>
      <c r="F355" s="1"/>
      <c r="G355" s="1"/>
      <c r="H355" s="1"/>
      <c r="I355" s="1"/>
      <c r="J355" s="1"/>
      <c r="K355" s="1"/>
      <c r="L355" s="1"/>
      <c r="M355" s="1"/>
      <c r="N355" s="1"/>
      <c r="O355" s="1"/>
      <c r="P355" s="1"/>
      <c r="Q355" s="1"/>
    </row>
    <row r="356" spans="2:17" x14ac:dyDescent="0.3">
      <c r="B356" s="1"/>
      <c r="C356" s="1"/>
      <c r="D356" s="1"/>
      <c r="E356" s="1"/>
      <c r="F356" s="1"/>
      <c r="G356" s="1"/>
      <c r="H356" s="1"/>
      <c r="I356" s="1"/>
      <c r="J356" s="1"/>
      <c r="K356" s="1"/>
      <c r="L356" s="1"/>
      <c r="M356" s="1"/>
      <c r="N356" s="1"/>
      <c r="O356" s="1"/>
      <c r="P356" s="1"/>
      <c r="Q356" s="1"/>
    </row>
    <row r="357" spans="2:17" x14ac:dyDescent="0.3">
      <c r="B357" s="1"/>
      <c r="C357" s="1"/>
      <c r="D357" s="1"/>
      <c r="E357" s="1"/>
      <c r="F357" s="1"/>
      <c r="G357" s="1"/>
      <c r="H357" s="1"/>
      <c r="I357" s="1"/>
      <c r="J357" s="1"/>
      <c r="K357" s="1"/>
      <c r="L357" s="1"/>
      <c r="M357" s="1"/>
      <c r="N357" s="1"/>
      <c r="O357" s="1"/>
      <c r="P357" s="1"/>
      <c r="Q357" s="1"/>
    </row>
    <row r="358" spans="2:17" x14ac:dyDescent="0.3">
      <c r="B358" s="1"/>
      <c r="C358" s="1"/>
      <c r="D358" s="1"/>
      <c r="E358" s="1"/>
      <c r="F358" s="1"/>
      <c r="G358" s="1"/>
      <c r="H358" s="1"/>
      <c r="I358" s="1"/>
      <c r="J358" s="1"/>
      <c r="K358" s="1"/>
      <c r="L358" s="1"/>
      <c r="M358" s="1"/>
      <c r="N358" s="1"/>
      <c r="O358" s="1"/>
      <c r="P358" s="1"/>
      <c r="Q358" s="1"/>
    </row>
    <row r="359" spans="2:17" x14ac:dyDescent="0.3">
      <c r="B359" s="1"/>
      <c r="C359" s="1"/>
      <c r="D359" s="1"/>
      <c r="E359" s="1"/>
      <c r="F359" s="1"/>
      <c r="G359" s="1"/>
      <c r="H359" s="1"/>
      <c r="I359" s="1"/>
      <c r="J359" s="1"/>
      <c r="K359" s="1"/>
      <c r="L359" s="1"/>
      <c r="M359" s="1"/>
      <c r="N359" s="1"/>
      <c r="O359" s="1"/>
      <c r="P359" s="1"/>
      <c r="Q359" s="1"/>
    </row>
    <row r="360" spans="2:17" x14ac:dyDescent="0.3">
      <c r="B360" s="1"/>
      <c r="C360" s="1"/>
      <c r="D360" s="1"/>
      <c r="E360" s="1"/>
      <c r="F360" s="1"/>
      <c r="G360" s="1"/>
      <c r="H360" s="1"/>
      <c r="I360" s="1"/>
      <c r="J360" s="1"/>
      <c r="K360" s="1"/>
      <c r="L360" s="1"/>
      <c r="M360" s="1"/>
      <c r="N360" s="1"/>
      <c r="O360" s="1"/>
      <c r="P360" s="1"/>
      <c r="Q360" s="1"/>
    </row>
    <row r="361" spans="2:17" x14ac:dyDescent="0.3">
      <c r="B361" s="1"/>
      <c r="C361" s="1"/>
      <c r="D361" s="1"/>
      <c r="E361" s="1"/>
      <c r="F361" s="1"/>
      <c r="G361" s="1"/>
      <c r="H361" s="1"/>
      <c r="I361" s="1"/>
      <c r="J361" s="1"/>
      <c r="K361" s="1"/>
      <c r="L361" s="1"/>
      <c r="M361" s="1"/>
      <c r="N361" s="1"/>
      <c r="O361" s="1"/>
      <c r="P361" s="1"/>
      <c r="Q361" s="1"/>
    </row>
    <row r="362" spans="2:17" x14ac:dyDescent="0.3">
      <c r="B362" s="1"/>
      <c r="C362" s="1"/>
      <c r="D362" s="1"/>
      <c r="E362" s="1"/>
      <c r="F362" s="1"/>
      <c r="G362" s="1"/>
      <c r="H362" s="1"/>
      <c r="I362" s="1"/>
      <c r="J362" s="1"/>
      <c r="K362" s="1"/>
      <c r="L362" s="1"/>
      <c r="M362" s="1"/>
      <c r="N362" s="1"/>
      <c r="O362" s="1"/>
      <c r="P362" s="1"/>
      <c r="Q362" s="1"/>
    </row>
    <row r="363" spans="2:17" x14ac:dyDescent="0.3">
      <c r="B363" s="1"/>
      <c r="C363" s="1"/>
      <c r="D363" s="1"/>
      <c r="E363" s="1"/>
      <c r="F363" s="1"/>
      <c r="G363" s="1"/>
      <c r="H363" s="1"/>
      <c r="I363" s="1"/>
      <c r="J363" s="1"/>
      <c r="K363" s="1"/>
      <c r="L363" s="1"/>
      <c r="M363" s="1"/>
      <c r="N363" s="1"/>
      <c r="O363" s="1"/>
      <c r="P363" s="1"/>
      <c r="Q363" s="1"/>
    </row>
    <row r="364" spans="2:17" x14ac:dyDescent="0.3">
      <c r="B364" s="1"/>
      <c r="C364" s="1"/>
      <c r="D364" s="1"/>
      <c r="E364" s="1"/>
      <c r="F364" s="1"/>
      <c r="G364" s="1"/>
      <c r="H364" s="1"/>
      <c r="I364" s="1"/>
      <c r="J364" s="1"/>
      <c r="K364" s="1"/>
      <c r="L364" s="1"/>
      <c r="M364" s="1"/>
      <c r="N364" s="1"/>
      <c r="O364" s="1"/>
      <c r="P364" s="1"/>
      <c r="Q364" s="1"/>
    </row>
    <row r="365" spans="2:17" x14ac:dyDescent="0.3">
      <c r="B365" s="1"/>
      <c r="C365" s="1"/>
      <c r="D365" s="1"/>
      <c r="E365" s="1"/>
      <c r="F365" s="1"/>
      <c r="G365" s="1"/>
      <c r="H365" s="1"/>
      <c r="I365" s="1"/>
      <c r="J365" s="1"/>
      <c r="K365" s="1"/>
      <c r="L365" s="1"/>
      <c r="M365" s="1"/>
      <c r="N365" s="1"/>
      <c r="O365" s="1"/>
      <c r="P365" s="1"/>
      <c r="Q365" s="1"/>
    </row>
    <row r="366" spans="2:17" x14ac:dyDescent="0.3">
      <c r="B366" s="1"/>
      <c r="C366" s="1"/>
      <c r="D366" s="1"/>
      <c r="E366" s="1"/>
      <c r="F366" s="1"/>
      <c r="G366" s="1"/>
      <c r="H366" s="1"/>
      <c r="I366" s="1"/>
      <c r="J366" s="1"/>
      <c r="K366" s="1"/>
      <c r="L366" s="1"/>
      <c r="M366" s="1"/>
      <c r="N366" s="1"/>
      <c r="O366" s="1"/>
      <c r="P366" s="1"/>
      <c r="Q366" s="1"/>
    </row>
    <row r="367" spans="2:17" x14ac:dyDescent="0.3">
      <c r="B367" s="1"/>
      <c r="C367" s="1"/>
      <c r="D367" s="1"/>
      <c r="E367" s="1"/>
      <c r="F367" s="1"/>
      <c r="G367" s="1"/>
      <c r="H367" s="1"/>
      <c r="I367" s="1"/>
      <c r="J367" s="1"/>
      <c r="K367" s="1"/>
      <c r="L367" s="1"/>
      <c r="M367" s="1"/>
      <c r="N367" s="1"/>
      <c r="O367" s="1"/>
      <c r="P367" s="1"/>
      <c r="Q367" s="1"/>
    </row>
    <row r="368" spans="2:17" x14ac:dyDescent="0.3">
      <c r="B368" s="1"/>
      <c r="C368" s="1"/>
      <c r="D368" s="1"/>
      <c r="E368" s="1"/>
      <c r="F368" s="1"/>
      <c r="G368" s="1"/>
      <c r="H368" s="1"/>
      <c r="I368" s="1"/>
      <c r="J368" s="1"/>
      <c r="K368" s="1"/>
      <c r="L368" s="1"/>
      <c r="M368" s="1"/>
      <c r="N368" s="1"/>
      <c r="O368" s="1"/>
      <c r="P368" s="1"/>
      <c r="Q368" s="1"/>
    </row>
    <row r="369" spans="2:17" x14ac:dyDescent="0.3">
      <c r="B369" s="1"/>
      <c r="C369" s="1"/>
      <c r="D369" s="1"/>
      <c r="E369" s="1"/>
      <c r="F369" s="1"/>
      <c r="G369" s="1"/>
      <c r="H369" s="1"/>
      <c r="I369" s="1"/>
      <c r="J369" s="1"/>
      <c r="K369" s="1"/>
      <c r="L369" s="1"/>
      <c r="M369" s="1"/>
      <c r="N369" s="1"/>
      <c r="O369" s="1"/>
      <c r="P369" s="1"/>
      <c r="Q369" s="1"/>
    </row>
    <row r="370" spans="2:17" x14ac:dyDescent="0.3">
      <c r="B370" s="1"/>
      <c r="C370" s="1"/>
      <c r="D370" s="1"/>
      <c r="E370" s="1"/>
      <c r="F370" s="1"/>
      <c r="G370" s="1"/>
      <c r="H370" s="1"/>
      <c r="I370" s="1"/>
      <c r="J370" s="1"/>
      <c r="K370" s="1"/>
      <c r="L370" s="1"/>
      <c r="M370" s="1"/>
      <c r="N370" s="1"/>
      <c r="O370" s="1"/>
      <c r="P370" s="1"/>
      <c r="Q370" s="1"/>
    </row>
    <row r="371" spans="2:17" x14ac:dyDescent="0.3">
      <c r="B371" s="1"/>
      <c r="C371" s="1"/>
      <c r="D371" s="1"/>
      <c r="E371" s="1"/>
      <c r="F371" s="1"/>
      <c r="G371" s="1"/>
      <c r="H371" s="1"/>
      <c r="I371" s="1"/>
      <c r="J371" s="1"/>
      <c r="K371" s="1"/>
      <c r="L371" s="1"/>
      <c r="M371" s="1"/>
      <c r="N371" s="1"/>
      <c r="O371" s="1"/>
      <c r="P371" s="1"/>
      <c r="Q371" s="1"/>
    </row>
    <row r="372" spans="2:17" x14ac:dyDescent="0.3">
      <c r="B372" s="1"/>
      <c r="C372" s="1"/>
      <c r="D372" s="1"/>
      <c r="E372" s="1"/>
      <c r="F372" s="1"/>
      <c r="G372" s="1"/>
      <c r="H372" s="1"/>
      <c r="I372" s="1"/>
      <c r="J372" s="1"/>
      <c r="K372" s="1"/>
      <c r="L372" s="1"/>
      <c r="M372" s="1"/>
      <c r="N372" s="1"/>
      <c r="O372" s="1"/>
      <c r="P372" s="1"/>
      <c r="Q372" s="1"/>
    </row>
    <row r="373" spans="2:17" x14ac:dyDescent="0.3">
      <c r="B373" s="1"/>
      <c r="C373" s="1"/>
      <c r="D373" s="1"/>
      <c r="E373" s="1"/>
      <c r="F373" s="1"/>
      <c r="G373" s="1"/>
      <c r="H373" s="1"/>
      <c r="I373" s="1"/>
      <c r="J373" s="1"/>
      <c r="K373" s="1"/>
      <c r="L373" s="1"/>
      <c r="M373" s="1"/>
      <c r="N373" s="1"/>
      <c r="O373" s="1"/>
      <c r="P373" s="1"/>
      <c r="Q373" s="1"/>
    </row>
    <row r="374" spans="2:17" x14ac:dyDescent="0.3">
      <c r="B374" s="1"/>
      <c r="C374" s="1"/>
      <c r="D374" s="1"/>
      <c r="E374" s="1"/>
      <c r="F374" s="1"/>
      <c r="G374" s="1"/>
      <c r="H374" s="1"/>
      <c r="I374" s="1"/>
      <c r="J374" s="1"/>
      <c r="K374" s="1"/>
      <c r="L374" s="1"/>
      <c r="M374" s="1"/>
      <c r="N374" s="1"/>
      <c r="O374" s="1"/>
      <c r="P374" s="1"/>
      <c r="Q374" s="1"/>
    </row>
    <row r="375" spans="2:17" x14ac:dyDescent="0.3">
      <c r="B375" s="1"/>
      <c r="C375" s="1"/>
      <c r="D375" s="1"/>
      <c r="E375" s="1"/>
      <c r="F375" s="1"/>
      <c r="G375" s="1"/>
      <c r="H375" s="1"/>
      <c r="I375" s="1"/>
      <c r="J375" s="1"/>
      <c r="K375" s="1"/>
      <c r="L375" s="1"/>
      <c r="M375" s="1"/>
      <c r="N375" s="1"/>
      <c r="O375" s="1"/>
      <c r="P375" s="1"/>
      <c r="Q375" s="1"/>
    </row>
    <row r="376" spans="2:17" x14ac:dyDescent="0.3">
      <c r="B376" s="1"/>
      <c r="C376" s="1"/>
      <c r="D376" s="1"/>
      <c r="E376" s="1"/>
      <c r="F376" s="1"/>
      <c r="G376" s="1"/>
      <c r="H376" s="1"/>
      <c r="I376" s="1"/>
      <c r="J376" s="1"/>
      <c r="K376" s="1"/>
      <c r="L376" s="1"/>
      <c r="M376" s="1"/>
      <c r="N376" s="1"/>
      <c r="O376" s="1"/>
      <c r="P376" s="1"/>
      <c r="Q376" s="1"/>
    </row>
    <row r="377" spans="2:17" x14ac:dyDescent="0.3">
      <c r="B377" s="1"/>
      <c r="C377" s="1"/>
      <c r="D377" s="1"/>
      <c r="E377" s="1"/>
      <c r="F377" s="1"/>
      <c r="G377" s="1"/>
      <c r="H377" s="1"/>
      <c r="I377" s="1"/>
      <c r="J377" s="1"/>
      <c r="K377" s="1"/>
      <c r="L377" s="1"/>
      <c r="M377" s="1"/>
      <c r="N377" s="1"/>
      <c r="O377" s="1"/>
      <c r="P377" s="1"/>
      <c r="Q377" s="1"/>
    </row>
    <row r="378" spans="2:17" x14ac:dyDescent="0.3">
      <c r="B378" s="1"/>
      <c r="C378" s="1"/>
      <c r="D378" s="1"/>
      <c r="E378" s="1"/>
      <c r="F378" s="1"/>
      <c r="G378" s="1"/>
      <c r="H378" s="1"/>
      <c r="I378" s="1"/>
      <c r="J378" s="1"/>
      <c r="K378" s="1"/>
      <c r="L378" s="1"/>
      <c r="M378" s="1"/>
      <c r="N378" s="1"/>
      <c r="O378" s="1"/>
      <c r="P378" s="1"/>
      <c r="Q378" s="1"/>
    </row>
    <row r="379" spans="2:17" x14ac:dyDescent="0.3">
      <c r="B379" s="1"/>
      <c r="C379" s="1"/>
      <c r="D379" s="1"/>
      <c r="E379" s="1"/>
      <c r="F379" s="1"/>
      <c r="G379" s="1"/>
      <c r="H379" s="1"/>
      <c r="I379" s="1"/>
      <c r="J379" s="1"/>
      <c r="K379" s="1"/>
      <c r="L379" s="1"/>
      <c r="M379" s="1"/>
      <c r="N379" s="1"/>
      <c r="O379" s="1"/>
      <c r="P379" s="1"/>
      <c r="Q379" s="1"/>
    </row>
    <row r="380" spans="2:17" x14ac:dyDescent="0.3">
      <c r="B380" s="1"/>
      <c r="C380" s="1"/>
      <c r="D380" s="1"/>
      <c r="E380" s="1"/>
      <c r="F380" s="1"/>
      <c r="G380" s="1"/>
      <c r="H380" s="1"/>
      <c r="I380" s="1"/>
      <c r="J380" s="1"/>
      <c r="K380" s="1"/>
      <c r="L380" s="1"/>
      <c r="M380" s="1"/>
      <c r="N380" s="1"/>
      <c r="O380" s="1"/>
      <c r="P380" s="1"/>
      <c r="Q380" s="1"/>
    </row>
    <row r="381" spans="2:17" x14ac:dyDescent="0.3">
      <c r="B381" s="1"/>
      <c r="C381" s="1"/>
      <c r="D381" s="1"/>
      <c r="E381" s="1"/>
      <c r="F381" s="1"/>
      <c r="G381" s="1"/>
      <c r="H381" s="1"/>
      <c r="I381" s="1"/>
      <c r="J381" s="1"/>
      <c r="K381" s="1"/>
      <c r="L381" s="1"/>
      <c r="M381" s="1"/>
      <c r="N381" s="1"/>
      <c r="O381" s="1"/>
      <c r="P381" s="1"/>
      <c r="Q381" s="1"/>
    </row>
    <row r="382" spans="2:17" x14ac:dyDescent="0.3">
      <c r="B382" s="1"/>
      <c r="C382" s="1"/>
      <c r="D382" s="1"/>
      <c r="E382" s="1"/>
      <c r="F382" s="1"/>
      <c r="G382" s="1"/>
      <c r="H382" s="1"/>
      <c r="I382" s="1"/>
      <c r="J382" s="1"/>
      <c r="K382" s="1"/>
      <c r="L382" s="1"/>
      <c r="M382" s="1"/>
      <c r="N382" s="1"/>
      <c r="O382" s="1"/>
      <c r="P382" s="1"/>
      <c r="Q382" s="1"/>
    </row>
    <row r="383" spans="2:17" x14ac:dyDescent="0.3">
      <c r="B383" s="1"/>
      <c r="C383" s="1"/>
      <c r="D383" s="1"/>
      <c r="E383" s="1"/>
      <c r="F383" s="1"/>
      <c r="G383" s="1"/>
      <c r="H383" s="1"/>
      <c r="I383" s="1"/>
      <c r="J383" s="1"/>
      <c r="K383" s="1"/>
      <c r="L383" s="1"/>
      <c r="M383" s="1"/>
      <c r="N383" s="1"/>
      <c r="O383" s="1"/>
      <c r="P383" s="1"/>
      <c r="Q383" s="1"/>
    </row>
    <row r="384" spans="2:17" x14ac:dyDescent="0.3">
      <c r="B384" s="1"/>
      <c r="C384" s="1"/>
      <c r="D384" s="1"/>
      <c r="E384" s="1"/>
      <c r="F384" s="1"/>
      <c r="G384" s="1"/>
      <c r="H384" s="1"/>
      <c r="I384" s="1"/>
      <c r="J384" s="1"/>
      <c r="K384" s="1"/>
      <c r="L384" s="1"/>
      <c r="M384" s="1"/>
      <c r="N384" s="1"/>
      <c r="O384" s="1"/>
      <c r="P384" s="1"/>
      <c r="Q384" s="1"/>
    </row>
    <row r="385" spans="2:17" x14ac:dyDescent="0.3">
      <c r="B385" s="1"/>
      <c r="C385" s="1"/>
      <c r="D385" s="1"/>
      <c r="E385" s="1"/>
      <c r="F385" s="1"/>
      <c r="G385" s="1"/>
      <c r="H385" s="1"/>
      <c r="I385" s="1"/>
      <c r="J385" s="1"/>
      <c r="K385" s="1"/>
      <c r="L385" s="1"/>
      <c r="M385" s="1"/>
      <c r="N385" s="1"/>
      <c r="O385" s="1"/>
      <c r="P385" s="1"/>
      <c r="Q385" s="1"/>
    </row>
    <row r="386" spans="2:17" x14ac:dyDescent="0.3">
      <c r="B386" s="1"/>
      <c r="C386" s="1"/>
      <c r="D386" s="1"/>
      <c r="E386" s="1"/>
      <c r="F386" s="1"/>
      <c r="G386" s="1"/>
      <c r="H386" s="1"/>
      <c r="I386" s="1"/>
      <c r="J386" s="1"/>
      <c r="K386" s="1"/>
      <c r="L386" s="1"/>
      <c r="M386" s="1"/>
      <c r="N386" s="1"/>
      <c r="O386" s="1"/>
      <c r="P386" s="1"/>
      <c r="Q386" s="1"/>
    </row>
    <row r="387" spans="2:17" x14ac:dyDescent="0.3">
      <c r="B387" s="1"/>
      <c r="C387" s="1"/>
      <c r="D387" s="1"/>
      <c r="E387" s="1"/>
      <c r="F387" s="1"/>
      <c r="G387" s="1"/>
      <c r="H387" s="1"/>
      <c r="I387" s="1"/>
      <c r="J387" s="1"/>
      <c r="K387" s="1"/>
      <c r="L387" s="1"/>
      <c r="M387" s="1"/>
      <c r="N387" s="1"/>
      <c r="O387" s="1"/>
      <c r="P387" s="1"/>
      <c r="Q387" s="1"/>
    </row>
    <row r="388" spans="2:17" x14ac:dyDescent="0.3">
      <c r="B388" s="1"/>
      <c r="C388" s="1"/>
      <c r="D388" s="1"/>
      <c r="E388" s="1"/>
      <c r="F388" s="1"/>
      <c r="G388" s="1"/>
      <c r="H388" s="1"/>
      <c r="I388" s="1"/>
      <c r="J388" s="1"/>
      <c r="K388" s="1"/>
      <c r="L388" s="1"/>
      <c r="M388" s="1"/>
      <c r="N388" s="1"/>
      <c r="O388" s="1"/>
      <c r="P388" s="1"/>
      <c r="Q388" s="1"/>
    </row>
    <row r="389" spans="2:17" x14ac:dyDescent="0.3">
      <c r="B389" s="1"/>
      <c r="C389" s="1"/>
      <c r="D389" s="1"/>
      <c r="E389" s="1"/>
      <c r="F389" s="1"/>
      <c r="G389" s="1"/>
      <c r="H389" s="1"/>
      <c r="I389" s="1"/>
      <c r="J389" s="1"/>
      <c r="K389" s="1"/>
      <c r="L389" s="1"/>
      <c r="M389" s="1"/>
      <c r="N389" s="1"/>
      <c r="O389" s="1"/>
      <c r="P389" s="1"/>
      <c r="Q389" s="1"/>
    </row>
    <row r="390" spans="2:17" x14ac:dyDescent="0.3">
      <c r="B390" s="1"/>
      <c r="C390" s="1"/>
      <c r="D390" s="1"/>
      <c r="E390" s="1"/>
      <c r="F390" s="1"/>
      <c r="G390" s="1"/>
      <c r="H390" s="1"/>
      <c r="I390" s="1"/>
      <c r="J390" s="1"/>
      <c r="K390" s="1"/>
      <c r="L390" s="1"/>
      <c r="M390" s="1"/>
      <c r="N390" s="1"/>
      <c r="O390" s="1"/>
      <c r="P390" s="1"/>
      <c r="Q390" s="1"/>
    </row>
    <row r="391" spans="2:17" x14ac:dyDescent="0.3">
      <c r="B391" s="1"/>
      <c r="C391" s="1"/>
      <c r="D391" s="1"/>
      <c r="E391" s="1"/>
      <c r="F391" s="1"/>
      <c r="G391" s="1"/>
      <c r="H391" s="1"/>
      <c r="I391" s="1"/>
      <c r="J391" s="1"/>
      <c r="K391" s="1"/>
      <c r="L391" s="1"/>
      <c r="M391" s="1"/>
      <c r="N391" s="1"/>
      <c r="O391" s="1"/>
      <c r="P391" s="1"/>
      <c r="Q391" s="1"/>
    </row>
    <row r="392" spans="2:17" x14ac:dyDescent="0.3">
      <c r="B392" s="1"/>
      <c r="C392" s="1"/>
      <c r="D392" s="1"/>
      <c r="E392" s="1"/>
      <c r="F392" s="1"/>
      <c r="G392" s="1"/>
      <c r="H392" s="1"/>
      <c r="I392" s="1"/>
      <c r="J392" s="1"/>
      <c r="K392" s="1"/>
      <c r="L392" s="1"/>
      <c r="M392" s="1"/>
      <c r="N392" s="1"/>
      <c r="O392" s="1"/>
      <c r="P392" s="1"/>
      <c r="Q392" s="1"/>
    </row>
    <row r="393" spans="2:17" x14ac:dyDescent="0.3">
      <c r="B393" s="1"/>
      <c r="C393" s="1"/>
      <c r="D393" s="1"/>
      <c r="E393" s="1"/>
      <c r="F393" s="1"/>
      <c r="G393" s="1"/>
      <c r="H393" s="1"/>
      <c r="I393" s="1"/>
      <c r="J393" s="1"/>
      <c r="K393" s="1"/>
      <c r="L393" s="1"/>
      <c r="M393" s="1"/>
      <c r="N393" s="1"/>
      <c r="O393" s="1"/>
      <c r="P393" s="1"/>
      <c r="Q393" s="1"/>
    </row>
    <row r="394" spans="2:17" x14ac:dyDescent="0.3">
      <c r="B394" s="1"/>
      <c r="C394" s="1"/>
      <c r="D394" s="1"/>
      <c r="E394" s="1"/>
      <c r="F394" s="1"/>
      <c r="G394" s="1"/>
      <c r="H394" s="1"/>
      <c r="I394" s="1"/>
      <c r="J394" s="1"/>
      <c r="K394" s="1"/>
      <c r="L394" s="1"/>
      <c r="M394" s="1"/>
      <c r="N394" s="1"/>
      <c r="O394" s="1"/>
      <c r="P394" s="1"/>
      <c r="Q394" s="1"/>
    </row>
    <row r="395" spans="2:17" x14ac:dyDescent="0.3">
      <c r="B395" s="1"/>
      <c r="C395" s="1"/>
      <c r="D395" s="1"/>
      <c r="E395" s="1"/>
      <c r="F395" s="1"/>
      <c r="G395" s="1"/>
      <c r="H395" s="1"/>
      <c r="I395" s="1"/>
      <c r="J395" s="1"/>
      <c r="K395" s="1"/>
      <c r="L395" s="1"/>
      <c r="M395" s="1"/>
      <c r="N395" s="1"/>
      <c r="O395" s="1"/>
      <c r="P395" s="1"/>
      <c r="Q395" s="1"/>
    </row>
    <row r="396" spans="2:17" x14ac:dyDescent="0.3">
      <c r="B396" s="1"/>
      <c r="C396" s="1"/>
      <c r="D396" s="1"/>
      <c r="E396" s="1"/>
      <c r="F396" s="1"/>
      <c r="G396" s="1"/>
      <c r="H396" s="1"/>
      <c r="I396" s="1"/>
      <c r="J396" s="1"/>
      <c r="K396" s="1"/>
      <c r="L396" s="1"/>
      <c r="M396" s="1"/>
      <c r="N396" s="1"/>
      <c r="O396" s="1"/>
      <c r="P396" s="1"/>
      <c r="Q396" s="1"/>
    </row>
    <row r="397" spans="2:17" x14ac:dyDescent="0.3">
      <c r="B397" s="1"/>
      <c r="C397" s="1"/>
      <c r="D397" s="1"/>
      <c r="E397" s="1"/>
      <c r="F397" s="1"/>
      <c r="G397" s="1"/>
      <c r="H397" s="1"/>
      <c r="I397" s="1"/>
      <c r="J397" s="1"/>
      <c r="K397" s="1"/>
      <c r="L397" s="1"/>
      <c r="M397" s="1"/>
      <c r="N397" s="1"/>
      <c r="O397" s="1"/>
      <c r="P397" s="1"/>
      <c r="Q397" s="1"/>
    </row>
    <row r="398" spans="2:17" x14ac:dyDescent="0.3">
      <c r="B398" s="1"/>
      <c r="C398" s="1"/>
      <c r="D398" s="1"/>
      <c r="E398" s="1"/>
      <c r="F398" s="1"/>
      <c r="G398" s="1"/>
      <c r="H398" s="1"/>
      <c r="I398" s="1"/>
      <c r="J398" s="1"/>
      <c r="K398" s="1"/>
      <c r="L398" s="1"/>
      <c r="M398" s="1"/>
      <c r="N398" s="1"/>
      <c r="O398" s="1"/>
      <c r="P398" s="1"/>
      <c r="Q398" s="1"/>
    </row>
    <row r="399" spans="2:17" x14ac:dyDescent="0.3">
      <c r="B399" s="1"/>
      <c r="C399" s="1"/>
      <c r="D399" s="1"/>
      <c r="E399" s="1"/>
      <c r="F399" s="1"/>
      <c r="G399" s="1"/>
      <c r="H399" s="1"/>
      <c r="I399" s="1"/>
      <c r="J399" s="1"/>
      <c r="K399" s="1"/>
      <c r="L399" s="1"/>
      <c r="M399" s="1"/>
      <c r="N399" s="1"/>
      <c r="O399" s="1"/>
      <c r="P399" s="1"/>
      <c r="Q399" s="1"/>
    </row>
    <row r="400" spans="2:17" x14ac:dyDescent="0.3">
      <c r="B400" s="1"/>
      <c r="C400" s="1"/>
      <c r="D400" s="1"/>
      <c r="E400" s="1"/>
      <c r="F400" s="1"/>
      <c r="G400" s="1"/>
      <c r="H400" s="1"/>
      <c r="I400" s="1"/>
      <c r="J400" s="1"/>
      <c r="K400" s="1"/>
      <c r="L400" s="1"/>
      <c r="M400" s="1"/>
      <c r="N400" s="1"/>
      <c r="O400" s="1"/>
      <c r="P400" s="1"/>
      <c r="Q400" s="1"/>
    </row>
    <row r="401" spans="2:17" x14ac:dyDescent="0.3">
      <c r="B401" s="1"/>
      <c r="C401" s="1"/>
      <c r="D401" s="1"/>
      <c r="E401" s="1"/>
      <c r="F401" s="1"/>
      <c r="G401" s="1"/>
      <c r="H401" s="1"/>
      <c r="I401" s="1"/>
      <c r="J401" s="1"/>
      <c r="K401" s="1"/>
      <c r="L401" s="1"/>
      <c r="M401" s="1"/>
      <c r="N401" s="1"/>
      <c r="O401" s="1"/>
      <c r="P401" s="1"/>
      <c r="Q401" s="1"/>
    </row>
    <row r="402" spans="2:17" x14ac:dyDescent="0.3">
      <c r="B402" s="1"/>
      <c r="C402" s="1"/>
      <c r="D402" s="1"/>
      <c r="E402" s="1"/>
      <c r="F402" s="1"/>
      <c r="G402" s="1"/>
      <c r="H402" s="1"/>
      <c r="I402" s="1"/>
      <c r="J402" s="1"/>
      <c r="K402" s="1"/>
      <c r="L402" s="1"/>
      <c r="M402" s="1"/>
      <c r="N402" s="1"/>
      <c r="O402" s="1"/>
      <c r="P402" s="1"/>
      <c r="Q402" s="1"/>
    </row>
    <row r="403" spans="2:17" x14ac:dyDescent="0.3">
      <c r="B403" s="1"/>
      <c r="C403" s="1"/>
      <c r="D403" s="1"/>
      <c r="E403" s="1"/>
      <c r="F403" s="1"/>
      <c r="G403" s="1"/>
      <c r="H403" s="1"/>
      <c r="I403" s="1"/>
      <c r="J403" s="1"/>
      <c r="K403" s="1"/>
      <c r="L403" s="1"/>
      <c r="M403" s="1"/>
      <c r="N403" s="1"/>
      <c r="O403" s="1"/>
      <c r="P403" s="1"/>
      <c r="Q403" s="1"/>
    </row>
    <row r="404" spans="2:17" x14ac:dyDescent="0.3">
      <c r="B404" s="1"/>
      <c r="C404" s="1"/>
      <c r="D404" s="1"/>
      <c r="E404" s="1"/>
      <c r="F404" s="1"/>
      <c r="G404" s="1"/>
      <c r="H404" s="1"/>
      <c r="I404" s="1"/>
      <c r="J404" s="1"/>
      <c r="K404" s="1"/>
      <c r="L404" s="1"/>
      <c r="M404" s="1"/>
      <c r="N404" s="1"/>
      <c r="O404" s="1"/>
      <c r="P404" s="1"/>
      <c r="Q404" s="1"/>
    </row>
    <row r="405" spans="2:17" x14ac:dyDescent="0.3">
      <c r="B405" s="1"/>
      <c r="C405" s="1"/>
      <c r="D405" s="1"/>
      <c r="E405" s="1"/>
      <c r="F405" s="1"/>
      <c r="G405" s="1"/>
      <c r="H405" s="1"/>
      <c r="I405" s="1"/>
      <c r="J405" s="1"/>
      <c r="K405" s="1"/>
      <c r="L405" s="1"/>
      <c r="M405" s="1"/>
      <c r="N405" s="1"/>
      <c r="O405" s="1"/>
      <c r="P405" s="1"/>
      <c r="Q405" s="1"/>
    </row>
    <row r="406" spans="2:17" x14ac:dyDescent="0.3">
      <c r="B406" s="1"/>
      <c r="C406" s="1"/>
      <c r="D406" s="1"/>
      <c r="E406" s="1"/>
      <c r="F406" s="1"/>
      <c r="G406" s="1"/>
      <c r="H406" s="1"/>
      <c r="I406" s="1"/>
      <c r="J406" s="1"/>
      <c r="K406" s="1"/>
      <c r="L406" s="1"/>
      <c r="M406" s="1"/>
      <c r="N406" s="1"/>
      <c r="O406" s="1"/>
      <c r="P406" s="1"/>
      <c r="Q406" s="1"/>
    </row>
    <row r="407" spans="2:17" x14ac:dyDescent="0.3">
      <c r="B407" s="1"/>
      <c r="C407" s="1"/>
      <c r="D407" s="1"/>
      <c r="E407" s="1"/>
      <c r="F407" s="1"/>
      <c r="G407" s="1"/>
      <c r="H407" s="1"/>
      <c r="I407" s="1"/>
      <c r="J407" s="1"/>
      <c r="K407" s="1"/>
      <c r="L407" s="1"/>
      <c r="M407" s="1"/>
      <c r="N407" s="1"/>
      <c r="O407" s="1"/>
      <c r="P407" s="1"/>
      <c r="Q407" s="1"/>
    </row>
    <row r="408" spans="2:17" x14ac:dyDescent="0.3">
      <c r="B408" s="1"/>
      <c r="C408" s="1"/>
      <c r="D408" s="1"/>
      <c r="E408" s="1"/>
      <c r="F408" s="1"/>
      <c r="G408" s="1"/>
      <c r="H408" s="1"/>
      <c r="I408" s="1"/>
      <c r="J408" s="1"/>
      <c r="K408" s="1"/>
      <c r="L408" s="1"/>
      <c r="M408" s="1"/>
      <c r="N408" s="1"/>
      <c r="O408" s="1"/>
      <c r="P408" s="1"/>
      <c r="Q408" s="1"/>
    </row>
    <row r="409" spans="2:17" x14ac:dyDescent="0.3">
      <c r="B409" s="1"/>
      <c r="C409" s="1"/>
      <c r="D409" s="1"/>
      <c r="E409" s="1"/>
      <c r="F409" s="1"/>
      <c r="G409" s="1"/>
      <c r="H409" s="1"/>
      <c r="I409" s="1"/>
      <c r="J409" s="1"/>
      <c r="K409" s="1"/>
      <c r="L409" s="1"/>
      <c r="M409" s="1"/>
      <c r="N409" s="1"/>
      <c r="O409" s="1"/>
      <c r="P409" s="1"/>
      <c r="Q409" s="1"/>
    </row>
    <row r="410" spans="2:17" x14ac:dyDescent="0.3">
      <c r="B410" s="1"/>
      <c r="C410" s="1"/>
      <c r="D410" s="1"/>
      <c r="E410" s="1"/>
      <c r="F410" s="1"/>
      <c r="G410" s="1"/>
      <c r="H410" s="1"/>
      <c r="I410" s="1"/>
      <c r="J410" s="1"/>
      <c r="K410" s="1"/>
      <c r="L410" s="1"/>
      <c r="M410" s="1"/>
      <c r="N410" s="1"/>
      <c r="O410" s="1"/>
      <c r="P410" s="1"/>
      <c r="Q410" s="1"/>
    </row>
    <row r="411" spans="2:17" x14ac:dyDescent="0.3">
      <c r="B411" s="1"/>
      <c r="C411" s="1"/>
      <c r="D411" s="1"/>
      <c r="E411" s="1"/>
      <c r="F411" s="1"/>
      <c r="G411" s="1"/>
      <c r="H411" s="1"/>
      <c r="I411" s="1"/>
      <c r="J411" s="1"/>
      <c r="K411" s="1"/>
      <c r="L411" s="1"/>
      <c r="M411" s="1"/>
      <c r="N411" s="1"/>
      <c r="O411" s="1"/>
      <c r="P411" s="1"/>
      <c r="Q411" s="1"/>
    </row>
    <row r="412" spans="2:17" x14ac:dyDescent="0.3">
      <c r="B412" s="1"/>
      <c r="C412" s="1"/>
      <c r="D412" s="1"/>
      <c r="E412" s="1"/>
      <c r="F412" s="1"/>
      <c r="G412" s="1"/>
      <c r="H412" s="1"/>
      <c r="I412" s="1"/>
      <c r="J412" s="1"/>
      <c r="K412" s="1"/>
      <c r="L412" s="1"/>
      <c r="M412" s="1"/>
      <c r="N412" s="1"/>
      <c r="O412" s="1"/>
      <c r="P412" s="1"/>
      <c r="Q412" s="1"/>
    </row>
    <row r="413" spans="2:17" x14ac:dyDescent="0.3">
      <c r="B413" s="1"/>
      <c r="C413" s="1"/>
      <c r="D413" s="1"/>
      <c r="E413" s="1"/>
      <c r="F413" s="1"/>
      <c r="G413" s="1"/>
      <c r="H413" s="1"/>
      <c r="I413" s="1"/>
      <c r="J413" s="1"/>
      <c r="K413" s="1"/>
      <c r="L413" s="1"/>
      <c r="M413" s="1"/>
      <c r="N413" s="1"/>
      <c r="O413" s="1"/>
      <c r="P413" s="1"/>
      <c r="Q413" s="1"/>
    </row>
    <row r="414" spans="2:17" x14ac:dyDescent="0.3">
      <c r="B414" s="1"/>
      <c r="C414" s="1"/>
      <c r="D414" s="1"/>
      <c r="E414" s="1"/>
      <c r="F414" s="1"/>
      <c r="G414" s="1"/>
      <c r="H414" s="1"/>
      <c r="I414" s="1"/>
      <c r="J414" s="1"/>
      <c r="K414" s="1"/>
      <c r="L414" s="1"/>
      <c r="M414" s="1"/>
      <c r="N414" s="1"/>
      <c r="O414" s="1"/>
      <c r="P414" s="1"/>
      <c r="Q414" s="1"/>
    </row>
    <row r="415" spans="2:17" x14ac:dyDescent="0.3">
      <c r="B415" s="1"/>
      <c r="C415" s="1"/>
      <c r="D415" s="1"/>
      <c r="E415" s="1"/>
      <c r="F415" s="1"/>
      <c r="G415" s="1"/>
      <c r="H415" s="1"/>
      <c r="I415" s="1"/>
      <c r="J415" s="1"/>
      <c r="K415" s="1"/>
      <c r="L415" s="1"/>
      <c r="M415" s="1"/>
      <c r="N415" s="1"/>
      <c r="O415" s="1"/>
      <c r="P415" s="1"/>
      <c r="Q415" s="1"/>
    </row>
    <row r="416" spans="2:17" x14ac:dyDescent="0.3">
      <c r="B416" s="1"/>
      <c r="C416" s="1"/>
      <c r="D416" s="1"/>
      <c r="E416" s="1"/>
      <c r="F416" s="1"/>
      <c r="G416" s="1"/>
      <c r="H416" s="1"/>
      <c r="I416" s="1"/>
      <c r="J416" s="1"/>
      <c r="K416" s="1"/>
      <c r="L416" s="1"/>
      <c r="M416" s="1"/>
      <c r="N416" s="1"/>
      <c r="O416" s="1"/>
      <c r="P416" s="1"/>
      <c r="Q416" s="1"/>
    </row>
    <row r="417" spans="2:17" x14ac:dyDescent="0.3">
      <c r="B417" s="1"/>
      <c r="C417" s="1"/>
      <c r="D417" s="1"/>
      <c r="E417" s="1"/>
      <c r="F417" s="1"/>
      <c r="G417" s="1"/>
      <c r="H417" s="1"/>
      <c r="I417" s="1"/>
      <c r="J417" s="1"/>
      <c r="K417" s="1"/>
      <c r="L417" s="1"/>
      <c r="M417" s="1"/>
      <c r="N417" s="1"/>
      <c r="O417" s="1"/>
      <c r="P417" s="1"/>
      <c r="Q417" s="1"/>
    </row>
    <row r="418" spans="2:17" x14ac:dyDescent="0.3">
      <c r="B418" s="1"/>
      <c r="C418" s="1"/>
      <c r="D418" s="1"/>
      <c r="E418" s="1"/>
      <c r="F418" s="1"/>
      <c r="G418" s="1"/>
      <c r="H418" s="1"/>
      <c r="I418" s="1"/>
      <c r="J418" s="1"/>
      <c r="K418" s="1"/>
      <c r="L418" s="1"/>
      <c r="M418" s="1"/>
      <c r="N418" s="1"/>
      <c r="O418" s="1"/>
      <c r="P418" s="1"/>
      <c r="Q418" s="1"/>
    </row>
    <row r="419" spans="2:17" x14ac:dyDescent="0.3">
      <c r="B419" s="1"/>
      <c r="C419" s="1"/>
      <c r="D419" s="1"/>
      <c r="E419" s="1"/>
      <c r="F419" s="1"/>
      <c r="G419" s="1"/>
      <c r="H419" s="1"/>
      <c r="I419" s="1"/>
      <c r="J419" s="1"/>
      <c r="K419" s="1"/>
      <c r="L419" s="1"/>
      <c r="M419" s="1"/>
      <c r="N419" s="1"/>
      <c r="O419" s="1"/>
      <c r="P419" s="1"/>
      <c r="Q419" s="1"/>
    </row>
    <row r="420" spans="2:17" x14ac:dyDescent="0.3">
      <c r="B420" s="1"/>
      <c r="C420" s="1"/>
      <c r="D420" s="1"/>
      <c r="E420" s="1"/>
      <c r="F420" s="1"/>
      <c r="G420" s="1"/>
      <c r="H420" s="1"/>
      <c r="I420" s="1"/>
      <c r="J420" s="1"/>
      <c r="K420" s="1"/>
      <c r="L420" s="1"/>
      <c r="M420" s="1"/>
      <c r="N420" s="1"/>
      <c r="O420" s="1"/>
      <c r="P420" s="1"/>
      <c r="Q420" s="1"/>
    </row>
    <row r="421" spans="2:17" x14ac:dyDescent="0.3">
      <c r="B421" s="1"/>
      <c r="C421" s="1"/>
      <c r="D421" s="1"/>
      <c r="E421" s="1"/>
      <c r="F421" s="1"/>
      <c r="G421" s="1"/>
      <c r="H421" s="1"/>
      <c r="I421" s="1"/>
      <c r="J421" s="1"/>
      <c r="K421" s="1"/>
      <c r="L421" s="1"/>
      <c r="M421" s="1"/>
      <c r="N421" s="1"/>
      <c r="O421" s="1"/>
      <c r="P421" s="1"/>
      <c r="Q421" s="1"/>
    </row>
    <row r="422" spans="2:17" x14ac:dyDescent="0.3">
      <c r="B422" s="1"/>
      <c r="C422" s="1"/>
      <c r="D422" s="1"/>
      <c r="E422" s="1"/>
      <c r="F422" s="1"/>
      <c r="G422" s="1"/>
      <c r="H422" s="1"/>
      <c r="I422" s="1"/>
      <c r="J422" s="1"/>
      <c r="K422" s="1"/>
      <c r="L422" s="1"/>
      <c r="M422" s="1"/>
      <c r="N422" s="1"/>
      <c r="O422" s="1"/>
      <c r="P422" s="1"/>
      <c r="Q422" s="1"/>
    </row>
    <row r="423" spans="2:17" x14ac:dyDescent="0.3">
      <c r="B423" s="1"/>
      <c r="C423" s="1"/>
      <c r="D423" s="1"/>
      <c r="E423" s="1"/>
      <c r="F423" s="1"/>
      <c r="G423" s="1"/>
      <c r="H423" s="1"/>
      <c r="I423" s="1"/>
      <c r="J423" s="1"/>
      <c r="K423" s="1"/>
      <c r="L423" s="1"/>
      <c r="M423" s="1"/>
      <c r="N423" s="1"/>
      <c r="O423" s="1"/>
      <c r="P423" s="1"/>
      <c r="Q423" s="1"/>
    </row>
    <row r="424" spans="2:17" x14ac:dyDescent="0.3">
      <c r="B424" s="1"/>
      <c r="C424" s="1"/>
      <c r="D424" s="1"/>
      <c r="E424" s="1"/>
      <c r="F424" s="1"/>
      <c r="G424" s="1"/>
      <c r="H424" s="1"/>
      <c r="I424" s="1"/>
      <c r="J424" s="1"/>
      <c r="K424" s="1"/>
      <c r="L424" s="1"/>
      <c r="M424" s="1"/>
      <c r="N424" s="1"/>
      <c r="O424" s="1"/>
      <c r="P424" s="1"/>
      <c r="Q424" s="1"/>
    </row>
    <row r="425" spans="2:17" x14ac:dyDescent="0.3">
      <c r="B425" s="1"/>
      <c r="C425" s="1"/>
      <c r="D425" s="1"/>
      <c r="E425" s="1"/>
      <c r="F425" s="1"/>
      <c r="G425" s="1"/>
      <c r="H425" s="1"/>
      <c r="I425" s="1"/>
      <c r="J425" s="1"/>
      <c r="K425" s="1"/>
      <c r="L425" s="1"/>
      <c r="M425" s="1"/>
      <c r="N425" s="1"/>
      <c r="O425" s="1"/>
      <c r="P425" s="1"/>
      <c r="Q425" s="1"/>
    </row>
    <row r="426" spans="2:17" x14ac:dyDescent="0.3">
      <c r="B426" s="1"/>
      <c r="C426" s="1"/>
      <c r="D426" s="1"/>
      <c r="E426" s="1"/>
      <c r="F426" s="1"/>
      <c r="G426" s="1"/>
      <c r="H426" s="1"/>
      <c r="I426" s="1"/>
      <c r="J426" s="1"/>
      <c r="K426" s="1"/>
      <c r="L426" s="1"/>
      <c r="M426" s="1"/>
      <c r="N426" s="1"/>
      <c r="O426" s="1"/>
      <c r="P426" s="1"/>
      <c r="Q426" s="1"/>
    </row>
    <row r="427" spans="2:17" x14ac:dyDescent="0.3">
      <c r="B427" s="1"/>
      <c r="C427" s="1"/>
      <c r="D427" s="1"/>
      <c r="E427" s="1"/>
      <c r="F427" s="1"/>
      <c r="G427" s="1"/>
      <c r="H427" s="1"/>
      <c r="I427" s="1"/>
      <c r="J427" s="1"/>
      <c r="K427" s="1"/>
      <c r="L427" s="1"/>
      <c r="M427" s="1"/>
      <c r="N427" s="1"/>
      <c r="O427" s="1"/>
      <c r="P427" s="1"/>
      <c r="Q427" s="1"/>
    </row>
    <row r="428" spans="2:17" x14ac:dyDescent="0.3">
      <c r="B428" s="1"/>
      <c r="C428" s="1"/>
      <c r="D428" s="1"/>
      <c r="E428" s="1"/>
      <c r="F428" s="1"/>
      <c r="G428" s="1"/>
      <c r="H428" s="1"/>
      <c r="I428" s="1"/>
      <c r="J428" s="1"/>
      <c r="K428" s="1"/>
      <c r="L428" s="1"/>
      <c r="M428" s="1"/>
      <c r="N428" s="1"/>
      <c r="O428" s="1"/>
      <c r="P428" s="1"/>
      <c r="Q428" s="1"/>
    </row>
    <row r="429" spans="2:17" x14ac:dyDescent="0.3">
      <c r="B429" s="1"/>
      <c r="C429" s="1"/>
      <c r="D429" s="1"/>
      <c r="E429" s="1"/>
      <c r="F429" s="1"/>
      <c r="G429" s="1"/>
      <c r="H429" s="1"/>
      <c r="I429" s="1"/>
      <c r="J429" s="1"/>
      <c r="K429" s="1"/>
      <c r="L429" s="1"/>
      <c r="M429" s="1"/>
      <c r="N429" s="1"/>
      <c r="O429" s="1"/>
      <c r="P429" s="1"/>
      <c r="Q429" s="1"/>
    </row>
    <row r="430" spans="2:17" x14ac:dyDescent="0.3">
      <c r="B430" s="1"/>
      <c r="C430" s="1"/>
      <c r="D430" s="1"/>
      <c r="E430" s="1"/>
      <c r="F430" s="1"/>
      <c r="G430" s="1"/>
      <c r="H430" s="1"/>
      <c r="I430" s="1"/>
      <c r="J430" s="1"/>
      <c r="K430" s="1"/>
      <c r="L430" s="1"/>
      <c r="M430" s="1"/>
      <c r="N430" s="1"/>
      <c r="O430" s="1"/>
      <c r="P430" s="1"/>
      <c r="Q430" s="1"/>
    </row>
    <row r="431" spans="2:17" x14ac:dyDescent="0.3">
      <c r="B431" s="1"/>
      <c r="C431" s="1"/>
      <c r="D431" s="1"/>
      <c r="E431" s="1"/>
      <c r="F431" s="1"/>
      <c r="G431" s="1"/>
      <c r="H431" s="1"/>
      <c r="I431" s="1"/>
      <c r="J431" s="1"/>
      <c r="K431" s="1"/>
      <c r="L431" s="1"/>
      <c r="M431" s="1"/>
      <c r="N431" s="1"/>
      <c r="O431" s="1"/>
      <c r="P431" s="1"/>
      <c r="Q431" s="1"/>
    </row>
    <row r="432" spans="2:17" x14ac:dyDescent="0.3">
      <c r="B432" s="1"/>
      <c r="C432" s="1"/>
      <c r="D432" s="1"/>
      <c r="E432" s="1"/>
      <c r="F432" s="1"/>
      <c r="G432" s="1"/>
      <c r="H432" s="1"/>
      <c r="I432" s="1"/>
      <c r="J432" s="1"/>
      <c r="K432" s="1"/>
      <c r="L432" s="1"/>
      <c r="M432" s="1"/>
      <c r="N432" s="1"/>
      <c r="O432" s="1"/>
      <c r="P432" s="1"/>
      <c r="Q432" s="1"/>
    </row>
    <row r="433" spans="2:17" x14ac:dyDescent="0.3">
      <c r="B433" s="1"/>
      <c r="C433" s="1"/>
      <c r="D433" s="1"/>
      <c r="E433" s="1"/>
      <c r="F433" s="1"/>
      <c r="G433" s="1"/>
      <c r="H433" s="1"/>
      <c r="I433" s="1"/>
      <c r="J433" s="1"/>
      <c r="K433" s="1"/>
      <c r="L433" s="1"/>
      <c r="M433" s="1"/>
      <c r="N433" s="1"/>
      <c r="O433" s="1"/>
      <c r="P433" s="1"/>
      <c r="Q433" s="1"/>
    </row>
    <row r="434" spans="2:17" x14ac:dyDescent="0.3">
      <c r="B434" s="1"/>
      <c r="C434" s="1"/>
      <c r="D434" s="1"/>
      <c r="E434" s="1"/>
      <c r="F434" s="1"/>
      <c r="G434" s="1"/>
      <c r="H434" s="1"/>
      <c r="I434" s="1"/>
      <c r="J434" s="1"/>
      <c r="K434" s="1"/>
      <c r="L434" s="1"/>
      <c r="M434" s="1"/>
      <c r="N434" s="1"/>
      <c r="O434" s="1"/>
      <c r="P434" s="1"/>
      <c r="Q434" s="1"/>
    </row>
    <row r="435" spans="2:17" x14ac:dyDescent="0.3">
      <c r="B435" s="1"/>
      <c r="C435" s="1"/>
      <c r="D435" s="1"/>
      <c r="E435" s="1"/>
      <c r="F435" s="1"/>
      <c r="G435" s="1"/>
      <c r="H435" s="1"/>
      <c r="I435" s="1"/>
      <c r="J435" s="1"/>
      <c r="K435" s="1"/>
      <c r="L435" s="1"/>
      <c r="M435" s="1"/>
      <c r="N435" s="1"/>
      <c r="O435" s="1"/>
      <c r="P435" s="1"/>
      <c r="Q435" s="1"/>
    </row>
    <row r="436" spans="2:17" x14ac:dyDescent="0.3">
      <c r="B436" s="1"/>
      <c r="C436" s="1"/>
      <c r="D436" s="1"/>
      <c r="E436" s="1"/>
      <c r="F436" s="1"/>
      <c r="G436" s="1"/>
      <c r="H436" s="1"/>
      <c r="I436" s="1"/>
      <c r="J436" s="1"/>
      <c r="K436" s="1"/>
      <c r="L436" s="1"/>
      <c r="M436" s="1"/>
      <c r="N436" s="1"/>
      <c r="O436" s="1"/>
      <c r="P436" s="1"/>
      <c r="Q436" s="1"/>
    </row>
    <row r="437" spans="2:17" x14ac:dyDescent="0.3">
      <c r="B437" s="1"/>
      <c r="C437" s="1"/>
      <c r="D437" s="1"/>
      <c r="E437" s="1"/>
      <c r="F437" s="1"/>
      <c r="G437" s="1"/>
      <c r="H437" s="1"/>
      <c r="I437" s="1"/>
      <c r="J437" s="1"/>
      <c r="K437" s="1"/>
      <c r="L437" s="1"/>
      <c r="M437" s="1"/>
      <c r="N437" s="1"/>
      <c r="O437" s="1"/>
      <c r="P437" s="1"/>
      <c r="Q437" s="1"/>
    </row>
    <row r="438" spans="2:17" x14ac:dyDescent="0.3">
      <c r="B438" s="1"/>
      <c r="C438" s="1"/>
      <c r="D438" s="1"/>
      <c r="E438" s="1"/>
      <c r="F438" s="1"/>
      <c r="G438" s="1"/>
      <c r="H438" s="1"/>
      <c r="I438" s="1"/>
      <c r="J438" s="1"/>
      <c r="K438" s="1"/>
      <c r="L438" s="1"/>
      <c r="M438" s="1"/>
      <c r="N438" s="1"/>
      <c r="O438" s="1"/>
      <c r="P438" s="1"/>
      <c r="Q438" s="1"/>
    </row>
    <row r="439" spans="2:17" x14ac:dyDescent="0.3">
      <c r="B439" s="1"/>
      <c r="C439" s="1"/>
      <c r="D439" s="1"/>
      <c r="E439" s="1"/>
      <c r="F439" s="1"/>
      <c r="G439" s="1"/>
      <c r="H439" s="1"/>
      <c r="I439" s="1"/>
      <c r="J439" s="1"/>
      <c r="K439" s="1"/>
      <c r="L439" s="1"/>
      <c r="M439" s="1"/>
      <c r="N439" s="1"/>
      <c r="O439" s="1"/>
      <c r="P439" s="1"/>
      <c r="Q439" s="1"/>
    </row>
    <row r="440" spans="2:17" x14ac:dyDescent="0.3">
      <c r="B440" s="1"/>
      <c r="C440" s="1"/>
      <c r="D440" s="1"/>
      <c r="E440" s="1"/>
      <c r="F440" s="1"/>
      <c r="G440" s="1"/>
      <c r="H440" s="1"/>
      <c r="I440" s="1"/>
      <c r="J440" s="1"/>
      <c r="K440" s="1"/>
      <c r="L440" s="1"/>
      <c r="M440" s="1"/>
      <c r="N440" s="1"/>
      <c r="O440" s="1"/>
      <c r="P440" s="1"/>
      <c r="Q440" s="1"/>
    </row>
    <row r="441" spans="2:17" x14ac:dyDescent="0.3">
      <c r="B441" s="1"/>
      <c r="C441" s="1"/>
      <c r="D441" s="1"/>
      <c r="E441" s="1"/>
      <c r="F441" s="1"/>
      <c r="G441" s="1"/>
      <c r="H441" s="1"/>
      <c r="I441" s="1"/>
      <c r="J441" s="1"/>
      <c r="K441" s="1"/>
      <c r="L441" s="1"/>
      <c r="M441" s="1"/>
      <c r="N441" s="1"/>
      <c r="O441" s="1"/>
      <c r="P441" s="1"/>
      <c r="Q441" s="1"/>
    </row>
    <row r="442" spans="2:17" x14ac:dyDescent="0.3">
      <c r="B442" s="1"/>
      <c r="C442" s="1"/>
      <c r="D442" s="1"/>
      <c r="E442" s="1"/>
      <c r="F442" s="1"/>
      <c r="G442" s="1"/>
      <c r="H442" s="1"/>
      <c r="I442" s="1"/>
      <c r="J442" s="1"/>
      <c r="K442" s="1"/>
      <c r="L442" s="1"/>
      <c r="M442" s="1"/>
      <c r="N442" s="1"/>
      <c r="O442" s="1"/>
      <c r="P442" s="1"/>
      <c r="Q442" s="1"/>
    </row>
    <row r="443" spans="2:17" x14ac:dyDescent="0.3">
      <c r="B443" s="1"/>
      <c r="C443" s="1"/>
      <c r="D443" s="1"/>
      <c r="E443" s="1"/>
      <c r="F443" s="1"/>
      <c r="G443" s="1"/>
      <c r="H443" s="1"/>
      <c r="I443" s="1"/>
      <c r="J443" s="1"/>
      <c r="K443" s="1"/>
      <c r="L443" s="1"/>
      <c r="M443" s="1"/>
      <c r="N443" s="1"/>
      <c r="O443" s="1"/>
      <c r="P443" s="1"/>
      <c r="Q443" s="1"/>
    </row>
    <row r="444" spans="2:17" x14ac:dyDescent="0.3">
      <c r="B444" s="1"/>
      <c r="C444" s="1"/>
      <c r="D444" s="1"/>
      <c r="E444" s="1"/>
      <c r="F444" s="1"/>
      <c r="G444" s="1"/>
      <c r="H444" s="1"/>
      <c r="I444" s="1"/>
      <c r="J444" s="1"/>
      <c r="K444" s="1"/>
      <c r="L444" s="1"/>
      <c r="M444" s="1"/>
      <c r="N444" s="1"/>
      <c r="O444" s="1"/>
      <c r="P444" s="1"/>
      <c r="Q444" s="1"/>
    </row>
    <row r="445" spans="2:17" x14ac:dyDescent="0.3">
      <c r="B445" s="1"/>
      <c r="C445" s="1"/>
      <c r="D445" s="1"/>
      <c r="E445" s="1"/>
      <c r="F445" s="1"/>
      <c r="G445" s="1"/>
      <c r="H445" s="1"/>
      <c r="I445" s="1"/>
      <c r="J445" s="1"/>
      <c r="K445" s="1"/>
      <c r="L445" s="1"/>
      <c r="M445" s="1"/>
      <c r="N445" s="1"/>
      <c r="O445" s="1"/>
      <c r="P445" s="1"/>
      <c r="Q445" s="1"/>
    </row>
    <row r="446" spans="2:17" x14ac:dyDescent="0.3">
      <c r="B446" s="1"/>
      <c r="C446" s="1"/>
      <c r="D446" s="1"/>
      <c r="E446" s="1"/>
      <c r="F446" s="1"/>
      <c r="G446" s="1"/>
      <c r="H446" s="1"/>
      <c r="I446" s="1"/>
      <c r="J446" s="1"/>
      <c r="K446" s="1"/>
      <c r="L446" s="1"/>
      <c r="M446" s="1"/>
      <c r="N446" s="1"/>
      <c r="O446" s="1"/>
      <c r="P446" s="1"/>
      <c r="Q446" s="1"/>
    </row>
    <row r="447" spans="2:17" x14ac:dyDescent="0.3">
      <c r="B447" s="1"/>
      <c r="C447" s="1"/>
      <c r="D447" s="1"/>
      <c r="E447" s="1"/>
      <c r="F447" s="1"/>
      <c r="G447" s="1"/>
      <c r="H447" s="1"/>
      <c r="I447" s="1"/>
      <c r="J447" s="1"/>
      <c r="K447" s="1"/>
      <c r="L447" s="1"/>
      <c r="M447" s="1"/>
      <c r="N447" s="1"/>
      <c r="O447" s="1"/>
      <c r="P447" s="1"/>
      <c r="Q447" s="1"/>
    </row>
    <row r="448" spans="2:17" x14ac:dyDescent="0.3">
      <c r="B448" s="1"/>
      <c r="C448" s="1"/>
      <c r="D448" s="1"/>
      <c r="E448" s="1"/>
      <c r="F448" s="1"/>
      <c r="G448" s="1"/>
      <c r="H448" s="1"/>
      <c r="I448" s="1"/>
      <c r="J448" s="1"/>
      <c r="K448" s="1"/>
      <c r="L448" s="1"/>
      <c r="M448" s="1"/>
      <c r="N448" s="1"/>
      <c r="O448" s="1"/>
      <c r="P448" s="1"/>
      <c r="Q448" s="1"/>
    </row>
    <row r="449" spans="2:17" x14ac:dyDescent="0.3">
      <c r="B449" s="1"/>
      <c r="C449" s="1"/>
      <c r="D449" s="1"/>
      <c r="E449" s="1"/>
      <c r="F449" s="1"/>
      <c r="G449" s="1"/>
      <c r="H449" s="1"/>
      <c r="I449" s="1"/>
      <c r="J449" s="1"/>
      <c r="K449" s="1"/>
      <c r="L449" s="1"/>
      <c r="M449" s="1"/>
      <c r="N449" s="1"/>
      <c r="O449" s="1"/>
      <c r="P449" s="1"/>
      <c r="Q449" s="1"/>
    </row>
    <row r="450" spans="2:17" x14ac:dyDescent="0.3">
      <c r="B450" s="1"/>
      <c r="C450" s="1"/>
      <c r="D450" s="1"/>
      <c r="E450" s="1"/>
      <c r="F450" s="1"/>
      <c r="G450" s="1"/>
      <c r="H450" s="1"/>
      <c r="I450" s="1"/>
      <c r="J450" s="1"/>
      <c r="K450" s="1"/>
      <c r="L450" s="1"/>
      <c r="M450" s="1"/>
      <c r="N450" s="1"/>
      <c r="O450" s="1"/>
      <c r="P450" s="1"/>
      <c r="Q450" s="1"/>
    </row>
    <row r="451" spans="2:17" x14ac:dyDescent="0.3">
      <c r="B451" s="1"/>
      <c r="C451" s="1"/>
      <c r="D451" s="1"/>
      <c r="E451" s="1"/>
      <c r="F451" s="1"/>
      <c r="G451" s="1"/>
      <c r="H451" s="1"/>
      <c r="I451" s="1"/>
      <c r="J451" s="1"/>
      <c r="K451" s="1"/>
      <c r="L451" s="1"/>
      <c r="M451" s="1"/>
      <c r="N451" s="1"/>
      <c r="O451" s="1"/>
      <c r="P451" s="1"/>
      <c r="Q451" s="1"/>
    </row>
    <row r="452" spans="2:17" x14ac:dyDescent="0.3">
      <c r="B452" s="1"/>
      <c r="C452" s="1"/>
      <c r="D452" s="1"/>
      <c r="E452" s="1"/>
      <c r="F452" s="1"/>
      <c r="G452" s="1"/>
      <c r="H452" s="1"/>
      <c r="I452" s="1"/>
      <c r="J452" s="1"/>
      <c r="K452" s="1"/>
      <c r="L452" s="1"/>
      <c r="M452" s="1"/>
      <c r="N452" s="1"/>
      <c r="O452" s="1"/>
      <c r="P452" s="1"/>
      <c r="Q452" s="1"/>
    </row>
    <row r="453" spans="2:17" x14ac:dyDescent="0.3">
      <c r="B453" s="1"/>
      <c r="C453" s="1"/>
      <c r="D453" s="1"/>
      <c r="E453" s="1"/>
      <c r="F453" s="1"/>
      <c r="G453" s="1"/>
      <c r="H453" s="1"/>
      <c r="I453" s="1"/>
      <c r="J453" s="1"/>
      <c r="K453" s="1"/>
      <c r="L453" s="1"/>
      <c r="M453" s="1"/>
      <c r="N453" s="1"/>
      <c r="O453" s="1"/>
      <c r="P453" s="1"/>
      <c r="Q453" s="1"/>
    </row>
    <row r="454" spans="2:17" x14ac:dyDescent="0.3">
      <c r="B454" s="1"/>
      <c r="C454" s="1"/>
      <c r="D454" s="1"/>
      <c r="E454" s="1"/>
      <c r="F454" s="1"/>
      <c r="G454" s="1"/>
      <c r="H454" s="1"/>
      <c r="I454" s="1"/>
      <c r="J454" s="1"/>
      <c r="K454" s="1"/>
      <c r="L454" s="1"/>
      <c r="M454" s="1"/>
      <c r="N454" s="1"/>
      <c r="O454" s="1"/>
      <c r="P454" s="1"/>
      <c r="Q454" s="1"/>
    </row>
    <row r="455" spans="2:17" x14ac:dyDescent="0.3">
      <c r="B455" s="1"/>
      <c r="C455" s="1"/>
      <c r="D455" s="1"/>
      <c r="E455" s="1"/>
      <c r="F455" s="1"/>
      <c r="G455" s="1"/>
      <c r="H455" s="1"/>
      <c r="I455" s="1"/>
      <c r="J455" s="1"/>
      <c r="K455" s="1"/>
      <c r="L455" s="1"/>
      <c r="M455" s="1"/>
      <c r="N455" s="1"/>
      <c r="O455" s="1"/>
      <c r="P455" s="1"/>
      <c r="Q455" s="1"/>
    </row>
    <row r="456" spans="2:17" x14ac:dyDescent="0.3">
      <c r="B456" s="1"/>
      <c r="C456" s="1"/>
      <c r="D456" s="1"/>
      <c r="E456" s="1"/>
      <c r="F456" s="1"/>
      <c r="G456" s="1"/>
      <c r="H456" s="1"/>
      <c r="I456" s="1"/>
      <c r="J456" s="1"/>
      <c r="K456" s="1"/>
      <c r="L456" s="1"/>
      <c r="M456" s="1"/>
      <c r="N456" s="1"/>
      <c r="O456" s="1"/>
      <c r="P456" s="1"/>
      <c r="Q456" s="1"/>
    </row>
    <row r="457" spans="2:17" x14ac:dyDescent="0.3">
      <c r="B457" s="1"/>
      <c r="C457" s="1"/>
      <c r="D457" s="1"/>
      <c r="E457" s="1"/>
      <c r="F457" s="1"/>
      <c r="G457" s="1"/>
      <c r="H457" s="1"/>
      <c r="I457" s="1"/>
      <c r="J457" s="1"/>
      <c r="K457" s="1"/>
      <c r="L457" s="1"/>
      <c r="M457" s="1"/>
      <c r="N457" s="1"/>
      <c r="O457" s="1"/>
      <c r="P457" s="1"/>
      <c r="Q457" s="1"/>
    </row>
    <row r="458" spans="2:17" x14ac:dyDescent="0.3">
      <c r="B458" s="1"/>
      <c r="C458" s="1"/>
      <c r="D458" s="1"/>
      <c r="E458" s="1"/>
      <c r="F458" s="1"/>
      <c r="G458" s="1"/>
      <c r="H458" s="1"/>
      <c r="I458" s="1"/>
      <c r="J458" s="1"/>
      <c r="K458" s="1"/>
      <c r="L458" s="1"/>
      <c r="M458" s="1"/>
      <c r="N458" s="1"/>
      <c r="O458" s="1"/>
      <c r="P458" s="1"/>
      <c r="Q458" s="1"/>
    </row>
    <row r="459" spans="2:17" x14ac:dyDescent="0.3">
      <c r="B459" s="1"/>
      <c r="C459" s="1"/>
      <c r="D459" s="1"/>
      <c r="E459" s="1"/>
      <c r="F459" s="1"/>
      <c r="G459" s="1"/>
      <c r="H459" s="1"/>
      <c r="I459" s="1"/>
      <c r="J459" s="1"/>
      <c r="K459" s="1"/>
      <c r="L459" s="1"/>
      <c r="M459" s="1"/>
      <c r="N459" s="1"/>
      <c r="O459" s="1"/>
      <c r="P459" s="1"/>
      <c r="Q459" s="1"/>
    </row>
    <row r="460" spans="2:17" x14ac:dyDescent="0.3">
      <c r="B460" s="1"/>
      <c r="C460" s="1"/>
      <c r="D460" s="1"/>
      <c r="E460" s="1"/>
      <c r="F460" s="1"/>
      <c r="G460" s="1"/>
      <c r="H460" s="1"/>
      <c r="I460" s="1"/>
      <c r="J460" s="1"/>
      <c r="K460" s="1"/>
      <c r="L460" s="1"/>
      <c r="M460" s="1"/>
      <c r="N460" s="1"/>
      <c r="O460" s="1"/>
      <c r="P460" s="1"/>
      <c r="Q460" s="1"/>
    </row>
    <row r="461" spans="2:17" x14ac:dyDescent="0.3">
      <c r="B461" s="1"/>
      <c r="C461" s="1"/>
      <c r="D461" s="1"/>
      <c r="E461" s="1"/>
      <c r="F461" s="1"/>
      <c r="G461" s="1"/>
      <c r="H461" s="1"/>
      <c r="I461" s="1"/>
      <c r="J461" s="1"/>
      <c r="K461" s="1"/>
      <c r="L461" s="1"/>
      <c r="M461" s="1"/>
      <c r="N461" s="1"/>
      <c r="O461" s="1"/>
      <c r="P461" s="1"/>
      <c r="Q461" s="1"/>
    </row>
    <row r="462" spans="2:17" x14ac:dyDescent="0.3">
      <c r="B462" s="1"/>
      <c r="C462" s="1"/>
      <c r="D462" s="1"/>
      <c r="E462" s="1"/>
      <c r="F462" s="1"/>
      <c r="G462" s="1"/>
      <c r="H462" s="1"/>
      <c r="I462" s="1"/>
      <c r="J462" s="1"/>
      <c r="K462" s="1"/>
      <c r="L462" s="1"/>
      <c r="M462" s="1"/>
      <c r="N462" s="1"/>
      <c r="O462" s="1"/>
      <c r="P462" s="1"/>
      <c r="Q462" s="1"/>
    </row>
    <row r="463" spans="2:17" x14ac:dyDescent="0.3">
      <c r="B463" s="1"/>
      <c r="C463" s="1"/>
      <c r="D463" s="1"/>
      <c r="E463" s="1"/>
      <c r="F463" s="1"/>
      <c r="G463" s="1"/>
      <c r="H463" s="1"/>
      <c r="I463" s="1"/>
      <c r="J463" s="1"/>
      <c r="K463" s="1"/>
      <c r="L463" s="1"/>
      <c r="M463" s="1"/>
      <c r="N463" s="1"/>
      <c r="O463" s="1"/>
      <c r="P463" s="1"/>
      <c r="Q463" s="1"/>
    </row>
    <row r="464" spans="2:17" x14ac:dyDescent="0.3">
      <c r="B464" s="1"/>
      <c r="C464" s="1"/>
      <c r="D464" s="1"/>
      <c r="E464" s="1"/>
      <c r="F464" s="1"/>
      <c r="G464" s="1"/>
      <c r="H464" s="1"/>
      <c r="I464" s="1"/>
      <c r="J464" s="1"/>
      <c r="K464" s="1"/>
      <c r="L464" s="1"/>
      <c r="M464" s="1"/>
      <c r="N464" s="1"/>
      <c r="O464" s="1"/>
      <c r="P464" s="1"/>
      <c r="Q464" s="1"/>
    </row>
    <row r="465" spans="2:17" x14ac:dyDescent="0.3">
      <c r="B465" s="1"/>
      <c r="C465" s="1"/>
      <c r="D465" s="1"/>
      <c r="E465" s="1"/>
      <c r="F465" s="1"/>
      <c r="G465" s="1"/>
      <c r="H465" s="1"/>
      <c r="I465" s="1"/>
      <c r="J465" s="1"/>
      <c r="K465" s="1"/>
      <c r="L465" s="1"/>
      <c r="M465" s="1"/>
      <c r="N465" s="1"/>
      <c r="O465" s="1"/>
      <c r="P465" s="1"/>
      <c r="Q465" s="1"/>
    </row>
    <row r="466" spans="2:17" x14ac:dyDescent="0.3">
      <c r="B466" s="1"/>
      <c r="C466" s="1"/>
      <c r="D466" s="1"/>
      <c r="E466" s="1"/>
      <c r="F466" s="1"/>
      <c r="G466" s="1"/>
      <c r="H466" s="1"/>
      <c r="I466" s="1"/>
      <c r="J466" s="1"/>
      <c r="K466" s="1"/>
      <c r="L466" s="1"/>
      <c r="M466" s="1"/>
      <c r="N466" s="1"/>
      <c r="O466" s="1"/>
      <c r="P466" s="1"/>
      <c r="Q466" s="1"/>
    </row>
    <row r="467" spans="2:17" x14ac:dyDescent="0.3">
      <c r="B467" s="1"/>
      <c r="C467" s="1"/>
      <c r="D467" s="1"/>
      <c r="E467" s="1"/>
      <c r="F467" s="1"/>
      <c r="G467" s="1"/>
      <c r="H467" s="1"/>
      <c r="I467" s="1"/>
      <c r="J467" s="1"/>
      <c r="K467" s="1"/>
      <c r="L467" s="1"/>
      <c r="M467" s="1"/>
      <c r="N467" s="1"/>
      <c r="O467" s="1"/>
      <c r="P467" s="1"/>
      <c r="Q467" s="1"/>
    </row>
    <row r="468" spans="2:17" x14ac:dyDescent="0.3">
      <c r="B468" s="1"/>
      <c r="C468" s="1"/>
      <c r="D468" s="1"/>
      <c r="E468" s="1"/>
      <c r="F468" s="1"/>
      <c r="G468" s="1"/>
      <c r="H468" s="1"/>
      <c r="I468" s="1"/>
      <c r="J468" s="1"/>
      <c r="K468" s="1"/>
      <c r="L468" s="1"/>
      <c r="M468" s="1"/>
      <c r="N468" s="1"/>
      <c r="O468" s="1"/>
      <c r="P468" s="1"/>
      <c r="Q468" s="1"/>
    </row>
    <row r="469" spans="2:17" x14ac:dyDescent="0.3">
      <c r="B469" s="1"/>
      <c r="C469" s="1"/>
      <c r="D469" s="1"/>
      <c r="E469" s="1"/>
      <c r="F469" s="1"/>
      <c r="G469" s="1"/>
      <c r="H469" s="1"/>
      <c r="I469" s="1"/>
      <c r="J469" s="1"/>
      <c r="K469" s="1"/>
      <c r="L469" s="1"/>
      <c r="M469" s="1"/>
      <c r="N469" s="1"/>
      <c r="O469" s="1"/>
      <c r="P469" s="1"/>
      <c r="Q469" s="1"/>
    </row>
    <row r="470" spans="2:17" x14ac:dyDescent="0.3">
      <c r="B470" s="1"/>
      <c r="C470" s="1"/>
      <c r="D470" s="1"/>
      <c r="E470" s="1"/>
      <c r="F470" s="1"/>
      <c r="G470" s="1"/>
      <c r="H470" s="1"/>
      <c r="I470" s="1"/>
      <c r="J470" s="1"/>
      <c r="K470" s="1"/>
      <c r="L470" s="1"/>
      <c r="M470" s="1"/>
      <c r="N470" s="1"/>
      <c r="O470" s="1"/>
      <c r="P470" s="1"/>
      <c r="Q470" s="1"/>
    </row>
    <row r="471" spans="2:17" x14ac:dyDescent="0.3">
      <c r="B471" s="1"/>
      <c r="C471" s="1"/>
      <c r="D471" s="1"/>
      <c r="E471" s="1"/>
      <c r="F471" s="1"/>
      <c r="G471" s="1"/>
      <c r="H471" s="1"/>
      <c r="I471" s="1"/>
      <c r="J471" s="1"/>
      <c r="K471" s="1"/>
      <c r="L471" s="1"/>
      <c r="M471" s="1"/>
      <c r="N471" s="1"/>
      <c r="O471" s="1"/>
      <c r="P471" s="1"/>
      <c r="Q471" s="1"/>
    </row>
    <row r="472" spans="2:17" x14ac:dyDescent="0.3">
      <c r="B472" s="1"/>
      <c r="C472" s="1"/>
      <c r="D472" s="1"/>
      <c r="E472" s="1"/>
      <c r="F472" s="1"/>
      <c r="G472" s="1"/>
      <c r="H472" s="1"/>
      <c r="I472" s="1"/>
      <c r="J472" s="1"/>
      <c r="K472" s="1"/>
      <c r="L472" s="1"/>
      <c r="M472" s="1"/>
      <c r="N472" s="1"/>
      <c r="O472" s="1"/>
      <c r="P472" s="1"/>
      <c r="Q472" s="1"/>
    </row>
    <row r="473" spans="2:17" x14ac:dyDescent="0.3">
      <c r="B473" s="1"/>
      <c r="C473" s="1"/>
      <c r="D473" s="1"/>
      <c r="E473" s="1"/>
      <c r="F473" s="1"/>
      <c r="G473" s="1"/>
      <c r="H473" s="1"/>
      <c r="I473" s="1"/>
      <c r="J473" s="1"/>
      <c r="K473" s="1"/>
      <c r="L473" s="1"/>
      <c r="M473" s="1"/>
      <c r="N473" s="1"/>
      <c r="O473" s="1"/>
      <c r="P473" s="1"/>
      <c r="Q473" s="1"/>
    </row>
    <row r="474" spans="2:17" x14ac:dyDescent="0.3">
      <c r="B474" s="1"/>
      <c r="C474" s="1"/>
      <c r="D474" s="1"/>
      <c r="E474" s="1"/>
      <c r="F474" s="1"/>
      <c r="G474" s="1"/>
      <c r="H474" s="1"/>
      <c r="I474" s="1"/>
      <c r="J474" s="1"/>
      <c r="K474" s="1"/>
      <c r="L474" s="1"/>
      <c r="M474" s="1"/>
      <c r="N474" s="1"/>
      <c r="O474" s="1"/>
      <c r="P474" s="1"/>
      <c r="Q474" s="1"/>
    </row>
    <row r="475" spans="2:17" x14ac:dyDescent="0.3">
      <c r="B475" s="1"/>
      <c r="C475" s="1"/>
      <c r="D475" s="1"/>
      <c r="E475" s="1"/>
      <c r="F475" s="1"/>
      <c r="G475" s="1"/>
      <c r="H475" s="1"/>
      <c r="I475" s="1"/>
      <c r="J475" s="1"/>
      <c r="K475" s="1"/>
      <c r="L475" s="1"/>
      <c r="M475" s="1"/>
      <c r="N475" s="1"/>
      <c r="O475" s="1"/>
      <c r="P475" s="1"/>
      <c r="Q475" s="1"/>
    </row>
    <row r="476" spans="2:17" x14ac:dyDescent="0.3">
      <c r="B476" s="1"/>
      <c r="C476" s="1"/>
      <c r="D476" s="1"/>
      <c r="E476" s="1"/>
      <c r="F476" s="1"/>
      <c r="G476" s="1"/>
      <c r="H476" s="1"/>
      <c r="I476" s="1"/>
      <c r="J476" s="1"/>
      <c r="K476" s="1"/>
      <c r="L476" s="1"/>
      <c r="M476" s="1"/>
      <c r="N476" s="1"/>
      <c r="O476" s="1"/>
      <c r="P476" s="1"/>
      <c r="Q476" s="1"/>
    </row>
    <row r="477" spans="2:17" x14ac:dyDescent="0.3">
      <c r="B477" s="1"/>
      <c r="C477" s="1"/>
      <c r="D477" s="1"/>
      <c r="E477" s="1"/>
      <c r="F477" s="1"/>
      <c r="G477" s="1"/>
      <c r="H477" s="1"/>
      <c r="I477" s="1"/>
      <c r="J477" s="1"/>
      <c r="K477" s="1"/>
      <c r="L477" s="1"/>
      <c r="M477" s="1"/>
      <c r="N477" s="1"/>
      <c r="O477" s="1"/>
      <c r="P477" s="1"/>
      <c r="Q477" s="1"/>
    </row>
    <row r="478" spans="2:17" x14ac:dyDescent="0.3">
      <c r="B478" s="1"/>
      <c r="C478" s="1"/>
      <c r="D478" s="1"/>
      <c r="E478" s="1"/>
      <c r="F478" s="1"/>
      <c r="G478" s="1"/>
      <c r="H478" s="1"/>
      <c r="I478" s="1"/>
      <c r="J478" s="1"/>
      <c r="K478" s="1"/>
      <c r="L478" s="1"/>
      <c r="M478" s="1"/>
      <c r="N478" s="1"/>
      <c r="O478" s="1"/>
      <c r="P478" s="1"/>
      <c r="Q478" s="1"/>
    </row>
    <row r="479" spans="2:17" x14ac:dyDescent="0.3">
      <c r="B479" s="1"/>
      <c r="C479" s="1"/>
      <c r="D479" s="1"/>
      <c r="E479" s="1"/>
      <c r="F479" s="1"/>
      <c r="G479" s="1"/>
      <c r="H479" s="1"/>
      <c r="I479" s="1"/>
      <c r="J479" s="1"/>
      <c r="K479" s="1"/>
      <c r="L479" s="1"/>
      <c r="M479" s="1"/>
      <c r="N479" s="1"/>
      <c r="O479" s="1"/>
      <c r="P479" s="1"/>
      <c r="Q479" s="1"/>
    </row>
    <row r="480" spans="2:17" x14ac:dyDescent="0.3">
      <c r="B480" s="1"/>
      <c r="C480" s="1"/>
      <c r="D480" s="1"/>
      <c r="E480" s="1"/>
      <c r="F480" s="1"/>
      <c r="G480" s="1"/>
      <c r="H480" s="1"/>
      <c r="I480" s="1"/>
      <c r="J480" s="1"/>
      <c r="K480" s="1"/>
      <c r="L480" s="1"/>
      <c r="M480" s="1"/>
      <c r="N480" s="1"/>
      <c r="O480" s="1"/>
      <c r="P480" s="1"/>
      <c r="Q480" s="1"/>
    </row>
    <row r="481" spans="2:17" x14ac:dyDescent="0.3">
      <c r="B481" s="1"/>
      <c r="C481" s="1"/>
      <c r="D481" s="1"/>
      <c r="E481" s="1"/>
      <c r="F481" s="1"/>
      <c r="G481" s="1"/>
      <c r="H481" s="1"/>
      <c r="I481" s="1"/>
      <c r="J481" s="1"/>
      <c r="K481" s="1"/>
      <c r="L481" s="1"/>
      <c r="M481" s="1"/>
      <c r="N481" s="1"/>
      <c r="O481" s="1"/>
      <c r="P481" s="1"/>
      <c r="Q481" s="1"/>
    </row>
    <row r="482" spans="2:17" x14ac:dyDescent="0.3">
      <c r="B482" s="1"/>
      <c r="C482" s="1"/>
      <c r="D482" s="1"/>
      <c r="E482" s="1"/>
      <c r="F482" s="1"/>
      <c r="G482" s="1"/>
      <c r="H482" s="1"/>
      <c r="I482" s="1"/>
      <c r="J482" s="1"/>
      <c r="K482" s="1"/>
      <c r="L482" s="1"/>
      <c r="M482" s="1"/>
      <c r="N482" s="1"/>
      <c r="O482" s="1"/>
      <c r="P482" s="1"/>
      <c r="Q482" s="1"/>
    </row>
    <row r="483" spans="2:17" x14ac:dyDescent="0.3">
      <c r="B483" s="1"/>
      <c r="C483" s="1"/>
      <c r="D483" s="1"/>
      <c r="E483" s="1"/>
      <c r="F483" s="1"/>
      <c r="G483" s="1"/>
      <c r="H483" s="1"/>
      <c r="I483" s="1"/>
      <c r="J483" s="1"/>
      <c r="K483" s="1"/>
      <c r="L483" s="1"/>
      <c r="M483" s="1"/>
      <c r="N483" s="1"/>
      <c r="O483" s="1"/>
      <c r="P483" s="1"/>
      <c r="Q483" s="1"/>
    </row>
    <row r="484" spans="2:17" x14ac:dyDescent="0.3">
      <c r="B484" s="1"/>
      <c r="C484" s="1"/>
      <c r="D484" s="1"/>
      <c r="E484" s="1"/>
      <c r="F484" s="1"/>
      <c r="G484" s="1"/>
      <c r="H484" s="1"/>
      <c r="I484" s="1"/>
      <c r="J484" s="1"/>
      <c r="K484" s="1"/>
      <c r="L484" s="1"/>
      <c r="M484" s="1"/>
      <c r="N484" s="1"/>
      <c r="O484" s="1"/>
      <c r="P484" s="1"/>
      <c r="Q484" s="1"/>
    </row>
    <row r="485" spans="2:17" x14ac:dyDescent="0.3">
      <c r="B485" s="1"/>
      <c r="C485" s="1"/>
      <c r="D485" s="1"/>
      <c r="E485" s="1"/>
      <c r="F485" s="1"/>
      <c r="G485" s="1"/>
      <c r="H485" s="1"/>
      <c r="I485" s="1"/>
      <c r="J485" s="1"/>
      <c r="K485" s="1"/>
      <c r="L485" s="1"/>
      <c r="M485" s="1"/>
      <c r="N485" s="1"/>
      <c r="O485" s="1"/>
      <c r="P485" s="1"/>
      <c r="Q485" s="1"/>
    </row>
    <row r="486" spans="2:17" x14ac:dyDescent="0.3">
      <c r="B486" s="1"/>
      <c r="C486" s="1"/>
      <c r="D486" s="1"/>
      <c r="E486" s="1"/>
      <c r="F486" s="1"/>
      <c r="G486" s="1"/>
      <c r="H486" s="1"/>
      <c r="I486" s="1"/>
      <c r="J486" s="1"/>
      <c r="K486" s="1"/>
      <c r="L486" s="1"/>
      <c r="M486" s="1"/>
      <c r="N486" s="1"/>
      <c r="O486" s="1"/>
      <c r="P486" s="1"/>
      <c r="Q486" s="1"/>
    </row>
    <row r="487" spans="2:17" x14ac:dyDescent="0.3">
      <c r="B487" s="1"/>
      <c r="C487" s="1"/>
      <c r="D487" s="1"/>
      <c r="E487" s="1"/>
      <c r="F487" s="1"/>
      <c r="G487" s="1"/>
      <c r="H487" s="1"/>
      <c r="I487" s="1"/>
      <c r="J487" s="1"/>
      <c r="K487" s="1"/>
      <c r="L487" s="1"/>
      <c r="M487" s="1"/>
      <c r="N487" s="1"/>
      <c r="O487" s="1"/>
      <c r="P487" s="1"/>
      <c r="Q487" s="1"/>
    </row>
    <row r="488" spans="2:17" x14ac:dyDescent="0.3">
      <c r="B488" s="1"/>
      <c r="C488" s="1"/>
      <c r="D488" s="1"/>
      <c r="E488" s="1"/>
      <c r="F488" s="1"/>
      <c r="G488" s="1"/>
      <c r="H488" s="1"/>
      <c r="I488" s="1"/>
      <c r="J488" s="1"/>
      <c r="K488" s="1"/>
      <c r="L488" s="1"/>
      <c r="M488" s="1"/>
      <c r="N488" s="1"/>
      <c r="O488" s="1"/>
      <c r="P488" s="1"/>
      <c r="Q488" s="1"/>
    </row>
    <row r="489" spans="2:17" x14ac:dyDescent="0.3">
      <c r="B489" s="1"/>
      <c r="C489" s="1"/>
      <c r="D489" s="1"/>
      <c r="E489" s="1"/>
      <c r="F489" s="1"/>
      <c r="G489" s="1"/>
      <c r="H489" s="1"/>
      <c r="I489" s="1"/>
      <c r="J489" s="1"/>
      <c r="K489" s="1"/>
      <c r="L489" s="1"/>
      <c r="M489" s="1"/>
      <c r="N489" s="1"/>
      <c r="O489" s="1"/>
      <c r="P489" s="1"/>
      <c r="Q489" s="1"/>
    </row>
    <row r="490" spans="2:17" x14ac:dyDescent="0.3">
      <c r="B490" s="1"/>
      <c r="C490" s="1"/>
      <c r="D490" s="1"/>
      <c r="E490" s="1"/>
      <c r="F490" s="1"/>
      <c r="G490" s="1"/>
      <c r="H490" s="1"/>
      <c r="I490" s="1"/>
      <c r="J490" s="1"/>
      <c r="K490" s="1"/>
      <c r="L490" s="1"/>
      <c r="M490" s="1"/>
      <c r="N490" s="1"/>
      <c r="O490" s="1"/>
      <c r="P490" s="1"/>
      <c r="Q490" s="1"/>
    </row>
    <row r="491" spans="2:17" x14ac:dyDescent="0.3">
      <c r="B491" s="1"/>
      <c r="C491" s="1"/>
      <c r="D491" s="1"/>
      <c r="E491" s="1"/>
      <c r="F491" s="1"/>
      <c r="G491" s="1"/>
      <c r="H491" s="1"/>
      <c r="I491" s="1"/>
      <c r="J491" s="1"/>
      <c r="K491" s="1"/>
      <c r="L491" s="1"/>
      <c r="M491" s="1"/>
      <c r="N491" s="1"/>
      <c r="O491" s="1"/>
      <c r="P491" s="1"/>
      <c r="Q491" s="1"/>
    </row>
    <row r="492" spans="2:17" x14ac:dyDescent="0.3">
      <c r="B492" s="1"/>
      <c r="C492" s="1"/>
      <c r="D492" s="1"/>
      <c r="E492" s="1"/>
      <c r="F492" s="1"/>
      <c r="G492" s="1"/>
      <c r="H492" s="1"/>
      <c r="I492" s="1"/>
      <c r="J492" s="1"/>
      <c r="K492" s="1"/>
      <c r="L492" s="1"/>
      <c r="M492" s="1"/>
      <c r="N492" s="1"/>
      <c r="O492" s="1"/>
      <c r="P492" s="1"/>
      <c r="Q492" s="1"/>
    </row>
    <row r="493" spans="2:17" x14ac:dyDescent="0.3">
      <c r="B493" s="1"/>
      <c r="C493" s="1"/>
      <c r="D493" s="1"/>
      <c r="E493" s="1"/>
      <c r="F493" s="1"/>
      <c r="G493" s="1"/>
      <c r="H493" s="1"/>
      <c r="I493" s="1"/>
      <c r="J493" s="1"/>
      <c r="K493" s="1"/>
      <c r="L493" s="1"/>
      <c r="M493" s="1"/>
      <c r="N493" s="1"/>
      <c r="O493" s="1"/>
      <c r="P493" s="1"/>
      <c r="Q493" s="1"/>
    </row>
    <row r="494" spans="2:17" x14ac:dyDescent="0.3">
      <c r="B494" s="1"/>
      <c r="C494" s="1"/>
      <c r="D494" s="1"/>
      <c r="E494" s="1"/>
      <c r="F494" s="1"/>
      <c r="G494" s="1"/>
      <c r="H494" s="1"/>
      <c r="I494" s="1"/>
      <c r="J494" s="1"/>
      <c r="K494" s="1"/>
      <c r="L494" s="1"/>
      <c r="M494" s="1"/>
      <c r="N494" s="1"/>
      <c r="O494" s="1"/>
      <c r="P494" s="1"/>
      <c r="Q494" s="1"/>
    </row>
    <row r="495" spans="2:17" x14ac:dyDescent="0.3">
      <c r="B495" s="1"/>
      <c r="C495" s="1"/>
      <c r="D495" s="1"/>
      <c r="E495" s="1"/>
      <c r="F495" s="1"/>
      <c r="G495" s="1"/>
      <c r="H495" s="1"/>
      <c r="I495" s="1"/>
      <c r="J495" s="1"/>
      <c r="K495" s="1"/>
      <c r="L495" s="1"/>
      <c r="M495" s="1"/>
      <c r="N495" s="1"/>
      <c r="O495" s="1"/>
      <c r="P495" s="1"/>
      <c r="Q495" s="1"/>
    </row>
    <row r="496" spans="2:17" x14ac:dyDescent="0.3">
      <c r="B496" s="1"/>
      <c r="C496" s="1"/>
      <c r="D496" s="1"/>
      <c r="E496" s="1"/>
      <c r="F496" s="1"/>
      <c r="G496" s="1"/>
      <c r="H496" s="1"/>
      <c r="I496" s="1"/>
      <c r="J496" s="1"/>
      <c r="K496" s="1"/>
      <c r="L496" s="1"/>
      <c r="M496" s="1"/>
      <c r="N496" s="1"/>
      <c r="O496" s="1"/>
      <c r="P496" s="1"/>
      <c r="Q496" s="1"/>
    </row>
    <row r="497" spans="2:17" x14ac:dyDescent="0.3">
      <c r="B497" s="1"/>
      <c r="C497" s="1"/>
      <c r="D497" s="1"/>
      <c r="E497" s="1"/>
      <c r="F497" s="1"/>
      <c r="G497" s="1"/>
      <c r="H497" s="1"/>
      <c r="I497" s="1"/>
      <c r="J497" s="1"/>
      <c r="K497" s="1"/>
      <c r="L497" s="1"/>
      <c r="M497" s="1"/>
      <c r="N497" s="1"/>
      <c r="O497" s="1"/>
      <c r="P497" s="1"/>
      <c r="Q497" s="1"/>
    </row>
    <row r="498" spans="2:17" x14ac:dyDescent="0.3">
      <c r="B498" s="1"/>
      <c r="C498" s="1"/>
      <c r="D498" s="1"/>
      <c r="E498" s="1"/>
      <c r="F498" s="1"/>
      <c r="G498" s="1"/>
      <c r="H498" s="1"/>
      <c r="I498" s="1"/>
      <c r="J498" s="1"/>
      <c r="K498" s="1"/>
      <c r="L498" s="1"/>
      <c r="M498" s="1"/>
      <c r="N498" s="1"/>
      <c r="O498" s="1"/>
      <c r="P498" s="1"/>
      <c r="Q498" s="1"/>
    </row>
    <row r="499" spans="2:17" x14ac:dyDescent="0.3">
      <c r="B499" s="1"/>
      <c r="C499" s="1"/>
      <c r="D499" s="1"/>
      <c r="E499" s="1"/>
      <c r="F499" s="1"/>
      <c r="G499" s="1"/>
      <c r="H499" s="1"/>
      <c r="I499" s="1"/>
      <c r="J499" s="1"/>
      <c r="K499" s="1"/>
      <c r="L499" s="1"/>
      <c r="M499" s="1"/>
      <c r="N499" s="1"/>
      <c r="O499" s="1"/>
      <c r="P499" s="1"/>
      <c r="Q499" s="1"/>
    </row>
    <row r="500" spans="2:17" x14ac:dyDescent="0.3">
      <c r="B500" s="1"/>
      <c r="C500" s="1"/>
      <c r="D500" s="1"/>
      <c r="E500" s="1"/>
      <c r="F500" s="1"/>
      <c r="G500" s="1"/>
      <c r="H500" s="1"/>
      <c r="I500" s="1"/>
      <c r="J500" s="1"/>
      <c r="K500" s="1"/>
      <c r="L500" s="1"/>
      <c r="M500" s="1"/>
      <c r="N500" s="1"/>
      <c r="O500" s="1"/>
      <c r="P500" s="1"/>
      <c r="Q500" s="1"/>
    </row>
    <row r="501" spans="2:17" x14ac:dyDescent="0.3">
      <c r="B501" s="1"/>
      <c r="C501" s="1"/>
      <c r="D501" s="1"/>
      <c r="E501" s="1"/>
      <c r="F501" s="1"/>
      <c r="G501" s="1"/>
      <c r="H501" s="1"/>
      <c r="I501" s="1"/>
      <c r="J501" s="1"/>
      <c r="K501" s="1"/>
      <c r="L501" s="1"/>
      <c r="M501" s="1"/>
      <c r="N501" s="1"/>
      <c r="O501" s="1"/>
      <c r="P501" s="1"/>
      <c r="Q501" s="1"/>
    </row>
    <row r="502" spans="2:17" x14ac:dyDescent="0.3">
      <c r="B502" s="1"/>
      <c r="C502" s="1"/>
      <c r="D502" s="1"/>
      <c r="E502" s="1"/>
      <c r="F502" s="1"/>
      <c r="G502" s="1"/>
      <c r="H502" s="1"/>
      <c r="I502" s="1"/>
      <c r="J502" s="1"/>
      <c r="K502" s="1"/>
      <c r="L502" s="1"/>
      <c r="M502" s="1"/>
      <c r="N502" s="1"/>
      <c r="O502" s="1"/>
      <c r="P502" s="1"/>
      <c r="Q502" s="1"/>
    </row>
    <row r="503" spans="2:17" x14ac:dyDescent="0.3">
      <c r="B503" s="1"/>
      <c r="C503" s="1"/>
      <c r="D503" s="1"/>
      <c r="E503" s="1"/>
      <c r="F503" s="1"/>
      <c r="G503" s="1"/>
      <c r="H503" s="1"/>
      <c r="I503" s="1"/>
      <c r="J503" s="1"/>
      <c r="K503" s="1"/>
      <c r="L503" s="1"/>
      <c r="M503" s="1"/>
      <c r="N503" s="1"/>
      <c r="O503" s="1"/>
      <c r="P503" s="1"/>
      <c r="Q503" s="1"/>
    </row>
    <row r="504" spans="2:17" x14ac:dyDescent="0.3">
      <c r="B504" s="1"/>
      <c r="C504" s="1"/>
      <c r="D504" s="1"/>
      <c r="E504" s="1"/>
      <c r="F504" s="1"/>
      <c r="G504" s="1"/>
      <c r="H504" s="1"/>
      <c r="I504" s="1"/>
      <c r="J504" s="1"/>
      <c r="K504" s="1"/>
      <c r="L504" s="1"/>
      <c r="M504" s="1"/>
      <c r="N504" s="1"/>
      <c r="O504" s="1"/>
      <c r="P504" s="1"/>
      <c r="Q504" s="1"/>
    </row>
    <row r="505" spans="2:17" x14ac:dyDescent="0.3">
      <c r="B505" s="1"/>
      <c r="C505" s="1"/>
      <c r="D505" s="1"/>
      <c r="E505" s="1"/>
      <c r="F505" s="1"/>
      <c r="G505" s="1"/>
      <c r="H505" s="1"/>
      <c r="I505" s="1"/>
      <c r="J505" s="1"/>
      <c r="K505" s="1"/>
      <c r="L505" s="1"/>
      <c r="M505" s="1"/>
      <c r="N505" s="1"/>
      <c r="O505" s="1"/>
      <c r="P505" s="1"/>
      <c r="Q505" s="1"/>
    </row>
    <row r="506" spans="2:17" x14ac:dyDescent="0.3">
      <c r="B506" s="1"/>
      <c r="C506" s="1"/>
      <c r="D506" s="1"/>
      <c r="E506" s="1"/>
      <c r="F506" s="1"/>
      <c r="G506" s="1"/>
      <c r="H506" s="1"/>
      <c r="I506" s="1"/>
      <c r="J506" s="1"/>
      <c r="K506" s="1"/>
      <c r="L506" s="1"/>
      <c r="M506" s="1"/>
      <c r="N506" s="1"/>
      <c r="O506" s="1"/>
      <c r="P506" s="1"/>
      <c r="Q506" s="1"/>
    </row>
    <row r="507" spans="2:17" x14ac:dyDescent="0.3">
      <c r="B507" s="1"/>
      <c r="C507" s="1"/>
      <c r="D507" s="1"/>
      <c r="E507" s="1"/>
      <c r="F507" s="1"/>
      <c r="G507" s="1"/>
      <c r="H507" s="1"/>
      <c r="I507" s="1"/>
      <c r="J507" s="1"/>
      <c r="K507" s="1"/>
      <c r="L507" s="1"/>
      <c r="M507" s="1"/>
      <c r="N507" s="1"/>
      <c r="O507" s="1"/>
      <c r="P507" s="1"/>
      <c r="Q507" s="1"/>
    </row>
    <row r="508" spans="2:17" x14ac:dyDescent="0.3">
      <c r="B508" s="1"/>
      <c r="C508" s="1"/>
      <c r="D508" s="1"/>
      <c r="E508" s="1"/>
      <c r="F508" s="1"/>
      <c r="G508" s="1"/>
      <c r="H508" s="1"/>
      <c r="I508" s="1"/>
      <c r="J508" s="1"/>
      <c r="K508" s="1"/>
      <c r="L508" s="1"/>
      <c r="M508" s="1"/>
      <c r="N508" s="1"/>
      <c r="O508" s="1"/>
      <c r="P508" s="1"/>
      <c r="Q508" s="1"/>
    </row>
    <row r="509" spans="2:17" x14ac:dyDescent="0.3">
      <c r="B509" s="1"/>
      <c r="C509" s="1"/>
      <c r="D509" s="1"/>
      <c r="E509" s="1"/>
      <c r="F509" s="1"/>
      <c r="G509" s="1"/>
      <c r="H509" s="1"/>
      <c r="I509" s="1"/>
      <c r="J509" s="1"/>
      <c r="K509" s="1"/>
      <c r="L509" s="1"/>
      <c r="M509" s="1"/>
      <c r="N509" s="1"/>
      <c r="O509" s="1"/>
      <c r="P509" s="1"/>
      <c r="Q509" s="1"/>
    </row>
    <row r="510" spans="2:17" x14ac:dyDescent="0.3">
      <c r="B510" s="1"/>
      <c r="C510" s="1"/>
      <c r="D510" s="1"/>
      <c r="E510" s="1"/>
      <c r="F510" s="1"/>
      <c r="G510" s="1"/>
      <c r="H510" s="1"/>
      <c r="I510" s="1"/>
      <c r="J510" s="1"/>
      <c r="K510" s="1"/>
      <c r="L510" s="1"/>
      <c r="M510" s="1"/>
      <c r="N510" s="1"/>
      <c r="O510" s="1"/>
      <c r="P510" s="1"/>
      <c r="Q510" s="1"/>
    </row>
    <row r="511" spans="2:17" x14ac:dyDescent="0.3">
      <c r="B511" s="1"/>
      <c r="C511" s="1"/>
      <c r="D511" s="1"/>
      <c r="E511" s="1"/>
      <c r="F511" s="1"/>
      <c r="G511" s="1"/>
      <c r="H511" s="1"/>
      <c r="I511" s="1"/>
      <c r="J511" s="1"/>
      <c r="K511" s="1"/>
      <c r="L511" s="1"/>
      <c r="M511" s="1"/>
      <c r="N511" s="1"/>
      <c r="O511" s="1"/>
      <c r="P511" s="1"/>
      <c r="Q511" s="1"/>
    </row>
    <row r="512" spans="2:17" x14ac:dyDescent="0.3">
      <c r="B512" s="1"/>
      <c r="C512" s="1"/>
      <c r="D512" s="1"/>
      <c r="E512" s="1"/>
      <c r="F512" s="1"/>
      <c r="G512" s="1"/>
      <c r="H512" s="1"/>
      <c r="I512" s="1"/>
      <c r="J512" s="1"/>
      <c r="K512" s="1"/>
      <c r="L512" s="1"/>
      <c r="M512" s="1"/>
      <c r="N512" s="1"/>
      <c r="O512" s="1"/>
      <c r="P512" s="1"/>
      <c r="Q512" s="1"/>
    </row>
    <row r="513" spans="2:17" x14ac:dyDescent="0.3">
      <c r="B513" s="1"/>
      <c r="C513" s="1"/>
      <c r="D513" s="1"/>
      <c r="E513" s="1"/>
      <c r="F513" s="1"/>
      <c r="G513" s="1"/>
      <c r="H513" s="1"/>
      <c r="I513" s="1"/>
      <c r="J513" s="1"/>
      <c r="K513" s="1"/>
      <c r="L513" s="1"/>
      <c r="M513" s="1"/>
      <c r="N513" s="1"/>
      <c r="O513" s="1"/>
      <c r="P513" s="1"/>
      <c r="Q513" s="1"/>
    </row>
    <row r="514" spans="2:17" x14ac:dyDescent="0.3">
      <c r="B514" s="1"/>
      <c r="C514" s="1"/>
      <c r="D514" s="1"/>
      <c r="E514" s="1"/>
      <c r="F514" s="1"/>
      <c r="G514" s="1"/>
      <c r="H514" s="1"/>
      <c r="I514" s="1"/>
      <c r="J514" s="1"/>
      <c r="K514" s="1"/>
      <c r="L514" s="1"/>
      <c r="M514" s="1"/>
      <c r="N514" s="1"/>
      <c r="O514" s="1"/>
      <c r="P514" s="1"/>
      <c r="Q514" s="1"/>
    </row>
    <row r="515" spans="2:17" x14ac:dyDescent="0.3">
      <c r="B515" s="1"/>
      <c r="C515" s="1"/>
      <c r="D515" s="1"/>
      <c r="E515" s="1"/>
      <c r="F515" s="1"/>
      <c r="G515" s="1"/>
      <c r="H515" s="1"/>
      <c r="I515" s="1"/>
      <c r="J515" s="1"/>
      <c r="K515" s="1"/>
      <c r="L515" s="1"/>
      <c r="M515" s="1"/>
      <c r="N515" s="1"/>
      <c r="O515" s="1"/>
      <c r="P515" s="1"/>
      <c r="Q515" s="1"/>
    </row>
    <row r="516" spans="2:17" x14ac:dyDescent="0.3">
      <c r="B516" s="1"/>
      <c r="C516" s="1"/>
      <c r="D516" s="1"/>
      <c r="E516" s="1"/>
      <c r="F516" s="1"/>
      <c r="G516" s="1"/>
      <c r="H516" s="1"/>
      <c r="I516" s="1"/>
      <c r="J516" s="1"/>
      <c r="K516" s="1"/>
      <c r="L516" s="1"/>
      <c r="M516" s="1"/>
      <c r="N516" s="1"/>
      <c r="O516" s="1"/>
      <c r="P516" s="1"/>
      <c r="Q516" s="1"/>
    </row>
    <row r="517" spans="2:17" x14ac:dyDescent="0.3">
      <c r="B517" s="1"/>
      <c r="C517" s="1"/>
      <c r="D517" s="1"/>
      <c r="E517" s="1"/>
      <c r="F517" s="1"/>
      <c r="G517" s="1"/>
      <c r="H517" s="1"/>
      <c r="I517" s="1"/>
      <c r="J517" s="1"/>
      <c r="K517" s="1"/>
      <c r="L517" s="1"/>
      <c r="M517" s="1"/>
      <c r="N517" s="1"/>
      <c r="O517" s="1"/>
      <c r="P517" s="1"/>
      <c r="Q517" s="1"/>
    </row>
    <row r="518" spans="2:17" x14ac:dyDescent="0.3">
      <c r="B518" s="1"/>
      <c r="C518" s="1"/>
      <c r="D518" s="1"/>
      <c r="E518" s="1"/>
      <c r="F518" s="1"/>
      <c r="G518" s="1"/>
      <c r="H518" s="1"/>
      <c r="I518" s="1"/>
      <c r="J518" s="1"/>
      <c r="K518" s="1"/>
      <c r="L518" s="1"/>
      <c r="M518" s="1"/>
      <c r="N518" s="1"/>
      <c r="O518" s="1"/>
      <c r="P518" s="1"/>
      <c r="Q518" s="1"/>
    </row>
    <row r="519" spans="2:17" x14ac:dyDescent="0.3">
      <c r="B519" s="1"/>
      <c r="C519" s="1"/>
      <c r="D519" s="1"/>
      <c r="E519" s="1"/>
      <c r="F519" s="1"/>
      <c r="G519" s="1"/>
      <c r="H519" s="1"/>
      <c r="I519" s="1"/>
      <c r="J519" s="1"/>
      <c r="K519" s="1"/>
      <c r="L519" s="1"/>
      <c r="M519" s="1"/>
      <c r="N519" s="1"/>
      <c r="O519" s="1"/>
      <c r="P519" s="1"/>
      <c r="Q519" s="1"/>
    </row>
    <row r="520" spans="2:17" x14ac:dyDescent="0.3">
      <c r="B520" s="1"/>
      <c r="C520" s="1"/>
      <c r="D520" s="1"/>
      <c r="E520" s="1"/>
      <c r="F520" s="1"/>
      <c r="G520" s="1"/>
      <c r="H520" s="1"/>
      <c r="I520" s="1"/>
      <c r="J520" s="1"/>
      <c r="K520" s="1"/>
      <c r="L520" s="1"/>
      <c r="M520" s="1"/>
      <c r="N520" s="1"/>
      <c r="O520" s="1"/>
      <c r="P520" s="1"/>
      <c r="Q520" s="1"/>
    </row>
    <row r="521" spans="2:17" x14ac:dyDescent="0.3">
      <c r="B521" s="1"/>
      <c r="C521" s="1"/>
      <c r="D521" s="1"/>
      <c r="E521" s="1"/>
      <c r="F521" s="1"/>
      <c r="G521" s="1"/>
      <c r="H521" s="1"/>
      <c r="I521" s="1"/>
      <c r="J521" s="1"/>
      <c r="K521" s="1"/>
      <c r="L521" s="1"/>
      <c r="M521" s="1"/>
      <c r="N521" s="1"/>
      <c r="O521" s="1"/>
      <c r="P521" s="1"/>
      <c r="Q521" s="1"/>
    </row>
    <row r="522" spans="2:17" x14ac:dyDescent="0.3">
      <c r="B522" s="1"/>
      <c r="C522" s="1"/>
      <c r="D522" s="1"/>
      <c r="E522" s="1"/>
      <c r="F522" s="1"/>
      <c r="G522" s="1"/>
      <c r="H522" s="1"/>
      <c r="I522" s="1"/>
      <c r="J522" s="1"/>
      <c r="K522" s="1"/>
      <c r="L522" s="1"/>
      <c r="M522" s="1"/>
      <c r="N522" s="1"/>
      <c r="O522" s="1"/>
      <c r="P522" s="1"/>
      <c r="Q522" s="1"/>
    </row>
    <row r="523" spans="2:17" x14ac:dyDescent="0.3">
      <c r="B523" s="1"/>
      <c r="C523" s="1"/>
      <c r="D523" s="1"/>
      <c r="E523" s="1"/>
      <c r="F523" s="1"/>
      <c r="G523" s="1"/>
      <c r="H523" s="1"/>
      <c r="I523" s="1"/>
      <c r="J523" s="1"/>
      <c r="K523" s="1"/>
      <c r="L523" s="1"/>
      <c r="M523" s="1"/>
      <c r="N523" s="1"/>
      <c r="O523" s="1"/>
      <c r="P523" s="1"/>
      <c r="Q523" s="1"/>
    </row>
    <row r="524" spans="2:17" x14ac:dyDescent="0.3">
      <c r="B524" s="1"/>
      <c r="C524" s="1"/>
      <c r="D524" s="1"/>
      <c r="E524" s="1"/>
      <c r="F524" s="1"/>
      <c r="G524" s="1"/>
      <c r="H524" s="1"/>
      <c r="I524" s="1"/>
      <c r="J524" s="1"/>
      <c r="K524" s="1"/>
      <c r="L524" s="1"/>
      <c r="M524" s="1"/>
      <c r="N524" s="1"/>
      <c r="O524" s="1"/>
      <c r="P524" s="1"/>
      <c r="Q524" s="1"/>
    </row>
    <row r="525" spans="2:17" x14ac:dyDescent="0.3">
      <c r="B525" s="1"/>
      <c r="C525" s="1"/>
      <c r="D525" s="1"/>
      <c r="E525" s="1"/>
      <c r="F525" s="1"/>
      <c r="G525" s="1"/>
      <c r="H525" s="1"/>
      <c r="I525" s="1"/>
      <c r="J525" s="1"/>
      <c r="K525" s="1"/>
      <c r="L525" s="1"/>
      <c r="M525" s="1"/>
      <c r="N525" s="1"/>
      <c r="O525" s="1"/>
      <c r="P525" s="1"/>
      <c r="Q525" s="1"/>
    </row>
    <row r="526" spans="2:17" x14ac:dyDescent="0.3">
      <c r="B526" s="1"/>
      <c r="C526" s="1"/>
      <c r="D526" s="1"/>
      <c r="E526" s="1"/>
      <c r="F526" s="1"/>
      <c r="G526" s="1"/>
      <c r="H526" s="1"/>
      <c r="I526" s="1"/>
      <c r="J526" s="1"/>
      <c r="K526" s="1"/>
      <c r="L526" s="1"/>
      <c r="M526" s="1"/>
      <c r="N526" s="1"/>
      <c r="O526" s="1"/>
      <c r="P526" s="1"/>
      <c r="Q526" s="1"/>
    </row>
    <row r="527" spans="2:17" x14ac:dyDescent="0.3">
      <c r="B527" s="1"/>
      <c r="C527" s="1"/>
      <c r="D527" s="1"/>
      <c r="E527" s="1"/>
      <c r="F527" s="1"/>
      <c r="G527" s="1"/>
      <c r="H527" s="1"/>
      <c r="I527" s="1"/>
      <c r="J527" s="1"/>
      <c r="K527" s="1"/>
      <c r="L527" s="1"/>
      <c r="M527" s="1"/>
      <c r="N527" s="1"/>
      <c r="O527" s="1"/>
      <c r="P527" s="1"/>
      <c r="Q527" s="1"/>
    </row>
    <row r="528" spans="2:17" x14ac:dyDescent="0.3">
      <c r="B528" s="1"/>
      <c r="C528" s="1"/>
      <c r="D528" s="1"/>
      <c r="E528" s="1"/>
      <c r="F528" s="1"/>
      <c r="G528" s="1"/>
      <c r="H528" s="1"/>
      <c r="I528" s="1"/>
      <c r="J528" s="1"/>
      <c r="K528" s="1"/>
      <c r="L528" s="1"/>
      <c r="M528" s="1"/>
      <c r="N528" s="1"/>
      <c r="O528" s="1"/>
      <c r="P528" s="1"/>
      <c r="Q528" s="1"/>
    </row>
    <row r="529" spans="2:17" x14ac:dyDescent="0.3">
      <c r="B529" s="1"/>
      <c r="C529" s="1"/>
      <c r="D529" s="1"/>
      <c r="E529" s="1"/>
      <c r="F529" s="1"/>
      <c r="G529" s="1"/>
      <c r="H529" s="1"/>
      <c r="I529" s="1"/>
      <c r="J529" s="1"/>
      <c r="K529" s="1"/>
      <c r="L529" s="1"/>
      <c r="M529" s="1"/>
      <c r="N529" s="1"/>
      <c r="O529" s="1"/>
      <c r="P529" s="1"/>
      <c r="Q529" s="1"/>
    </row>
    <row r="530" spans="2:17" x14ac:dyDescent="0.3">
      <c r="B530" s="1"/>
      <c r="C530" s="1"/>
      <c r="D530" s="1"/>
      <c r="E530" s="1"/>
      <c r="F530" s="1"/>
      <c r="G530" s="1"/>
      <c r="H530" s="1"/>
      <c r="I530" s="1"/>
      <c r="J530" s="1"/>
      <c r="K530" s="1"/>
      <c r="L530" s="1"/>
      <c r="M530" s="1"/>
      <c r="N530" s="1"/>
      <c r="O530" s="1"/>
      <c r="P530" s="1"/>
      <c r="Q530" s="1"/>
    </row>
    <row r="531" spans="2:17" x14ac:dyDescent="0.3">
      <c r="B531" s="1"/>
      <c r="C531" s="1"/>
      <c r="D531" s="1"/>
      <c r="E531" s="1"/>
      <c r="F531" s="1"/>
      <c r="G531" s="1"/>
      <c r="H531" s="1"/>
      <c r="I531" s="1"/>
      <c r="J531" s="1"/>
      <c r="K531" s="1"/>
      <c r="L531" s="1"/>
      <c r="M531" s="1"/>
      <c r="N531" s="1"/>
      <c r="O531" s="1"/>
      <c r="P531" s="1"/>
      <c r="Q531" s="1"/>
    </row>
    <row r="532" spans="2:17" x14ac:dyDescent="0.3">
      <c r="B532" s="1"/>
      <c r="C532" s="1"/>
      <c r="D532" s="1"/>
      <c r="E532" s="1"/>
      <c r="F532" s="1"/>
      <c r="G532" s="1"/>
      <c r="H532" s="1"/>
      <c r="I532" s="1"/>
      <c r="J532" s="1"/>
      <c r="K532" s="1"/>
      <c r="L532" s="1"/>
      <c r="M532" s="1"/>
      <c r="N532" s="1"/>
      <c r="O532" s="1"/>
      <c r="P532" s="1"/>
      <c r="Q532" s="1"/>
    </row>
    <row r="533" spans="2:17" x14ac:dyDescent="0.3">
      <c r="B533" s="1"/>
      <c r="C533" s="1"/>
      <c r="D533" s="1"/>
      <c r="E533" s="1"/>
      <c r="F533" s="1"/>
      <c r="G533" s="1"/>
      <c r="H533" s="1"/>
      <c r="I533" s="1"/>
      <c r="J533" s="1"/>
      <c r="K533" s="1"/>
      <c r="L533" s="1"/>
      <c r="M533" s="1"/>
      <c r="N533" s="1"/>
      <c r="O533" s="1"/>
      <c r="P533" s="1"/>
      <c r="Q533" s="1"/>
    </row>
    <row r="534" spans="2:17" x14ac:dyDescent="0.3">
      <c r="B534" s="1"/>
      <c r="C534" s="1"/>
      <c r="D534" s="1"/>
      <c r="E534" s="1"/>
      <c r="F534" s="1"/>
      <c r="G534" s="1"/>
      <c r="H534" s="1"/>
      <c r="I534" s="1"/>
      <c r="J534" s="1"/>
      <c r="K534" s="1"/>
      <c r="L534" s="1"/>
      <c r="M534" s="1"/>
      <c r="N534" s="1"/>
      <c r="O534" s="1"/>
      <c r="P534" s="1"/>
      <c r="Q534" s="1"/>
    </row>
    <row r="535" spans="2:17" x14ac:dyDescent="0.3">
      <c r="B535" s="1"/>
      <c r="C535" s="1"/>
      <c r="D535" s="1"/>
      <c r="E535" s="1"/>
      <c r="F535" s="1"/>
      <c r="G535" s="1"/>
      <c r="H535" s="1"/>
      <c r="I535" s="1"/>
      <c r="J535" s="1"/>
      <c r="K535" s="1"/>
      <c r="L535" s="1"/>
      <c r="M535" s="1"/>
      <c r="N535" s="1"/>
      <c r="O535" s="1"/>
      <c r="P535" s="1"/>
      <c r="Q535" s="1"/>
    </row>
    <row r="536" spans="2:17" x14ac:dyDescent="0.3">
      <c r="B536" s="1"/>
      <c r="C536" s="1"/>
      <c r="D536" s="1"/>
      <c r="E536" s="1"/>
      <c r="F536" s="1"/>
      <c r="G536" s="1"/>
      <c r="H536" s="1"/>
      <c r="I536" s="1"/>
      <c r="J536" s="1"/>
      <c r="K536" s="1"/>
      <c r="L536" s="1"/>
      <c r="M536" s="1"/>
      <c r="N536" s="1"/>
      <c r="O536" s="1"/>
      <c r="P536" s="1"/>
      <c r="Q536" s="1"/>
    </row>
    <row r="537" spans="2:17" x14ac:dyDescent="0.3">
      <c r="B537" s="1"/>
      <c r="C537" s="1"/>
      <c r="D537" s="1"/>
      <c r="E537" s="1"/>
      <c r="F537" s="1"/>
      <c r="G537" s="1"/>
      <c r="H537" s="1"/>
      <c r="I537" s="1"/>
      <c r="J537" s="1"/>
      <c r="K537" s="1"/>
      <c r="L537" s="1"/>
      <c r="M537" s="1"/>
      <c r="N537" s="1"/>
      <c r="O537" s="1"/>
      <c r="P537" s="1"/>
      <c r="Q537" s="1"/>
    </row>
    <row r="538" spans="2:17" x14ac:dyDescent="0.3">
      <c r="B538" s="1"/>
      <c r="C538" s="1"/>
      <c r="D538" s="1"/>
      <c r="E538" s="1"/>
      <c r="F538" s="1"/>
      <c r="G538" s="1"/>
      <c r="H538" s="1"/>
      <c r="I538" s="1"/>
      <c r="J538" s="1"/>
      <c r="K538" s="1"/>
      <c r="L538" s="1"/>
      <c r="M538" s="1"/>
      <c r="N538" s="1"/>
      <c r="O538" s="1"/>
      <c r="P538" s="1"/>
      <c r="Q538" s="1"/>
    </row>
    <row r="539" spans="2:17" x14ac:dyDescent="0.3">
      <c r="B539" s="1"/>
      <c r="C539" s="1"/>
      <c r="D539" s="1"/>
      <c r="E539" s="1"/>
      <c r="F539" s="1"/>
      <c r="G539" s="1"/>
      <c r="H539" s="1"/>
      <c r="I539" s="1"/>
      <c r="J539" s="1"/>
      <c r="K539" s="1"/>
      <c r="L539" s="1"/>
      <c r="M539" s="1"/>
      <c r="N539" s="1"/>
      <c r="O539" s="1"/>
      <c r="P539" s="1"/>
      <c r="Q539" s="1"/>
    </row>
    <row r="540" spans="2:17" x14ac:dyDescent="0.3">
      <c r="B540" s="1"/>
      <c r="C540" s="1"/>
      <c r="D540" s="1"/>
      <c r="E540" s="1"/>
      <c r="F540" s="1"/>
      <c r="G540" s="1"/>
      <c r="H540" s="1"/>
      <c r="I540" s="1"/>
      <c r="J540" s="1"/>
      <c r="K540" s="1"/>
      <c r="L540" s="1"/>
      <c r="M540" s="1"/>
      <c r="N540" s="1"/>
      <c r="O540" s="1"/>
      <c r="P540" s="1"/>
      <c r="Q540" s="1"/>
    </row>
    <row r="541" spans="2:17" x14ac:dyDescent="0.3">
      <c r="B541" s="1"/>
      <c r="C541" s="1"/>
      <c r="D541" s="1"/>
      <c r="E541" s="1"/>
      <c r="F541" s="1"/>
      <c r="G541" s="1"/>
      <c r="H541" s="1"/>
      <c r="I541" s="1"/>
      <c r="J541" s="1"/>
      <c r="K541" s="1"/>
      <c r="L541" s="1"/>
      <c r="M541" s="1"/>
      <c r="N541" s="1"/>
      <c r="O541" s="1"/>
      <c r="P541" s="1"/>
      <c r="Q541" s="1"/>
    </row>
    <row r="542" spans="2:17" x14ac:dyDescent="0.3">
      <c r="B542" s="1"/>
      <c r="C542" s="1"/>
      <c r="D542" s="1"/>
      <c r="E542" s="1"/>
      <c r="F542" s="1"/>
      <c r="G542" s="1"/>
      <c r="H542" s="1"/>
      <c r="I542" s="1"/>
      <c r="J542" s="1"/>
      <c r="K542" s="1"/>
      <c r="L542" s="1"/>
      <c r="M542" s="1"/>
      <c r="N542" s="1"/>
      <c r="O542" s="1"/>
      <c r="P542" s="1"/>
      <c r="Q542" s="1"/>
    </row>
    <row r="543" spans="2:17" x14ac:dyDescent="0.3">
      <c r="B543" s="1"/>
      <c r="C543" s="1"/>
      <c r="D543" s="1"/>
      <c r="E543" s="1"/>
      <c r="F543" s="1"/>
      <c r="G543" s="1"/>
      <c r="H543" s="1"/>
      <c r="I543" s="1"/>
      <c r="J543" s="1"/>
      <c r="K543" s="1"/>
      <c r="L543" s="1"/>
      <c r="M543" s="1"/>
      <c r="N543" s="1"/>
      <c r="O543" s="1"/>
      <c r="P543" s="1"/>
      <c r="Q543" s="1"/>
    </row>
    <row r="544" spans="2:17" x14ac:dyDescent="0.3">
      <c r="B544" s="1"/>
      <c r="C544" s="1"/>
      <c r="D544" s="1"/>
      <c r="E544" s="1"/>
      <c r="F544" s="1"/>
      <c r="G544" s="1"/>
      <c r="H544" s="1"/>
      <c r="I544" s="1"/>
      <c r="J544" s="1"/>
      <c r="K544" s="1"/>
      <c r="L544" s="1"/>
      <c r="M544" s="1"/>
      <c r="N544" s="1"/>
      <c r="O544" s="1"/>
      <c r="P544" s="1"/>
      <c r="Q544" s="1"/>
    </row>
    <row r="545" spans="2:17" x14ac:dyDescent="0.3">
      <c r="B545" s="1"/>
      <c r="C545" s="1"/>
      <c r="D545" s="1"/>
      <c r="E545" s="1"/>
      <c r="F545" s="1"/>
      <c r="G545" s="1"/>
      <c r="H545" s="1"/>
      <c r="I545" s="1"/>
      <c r="J545" s="1"/>
      <c r="K545" s="1"/>
      <c r="L545" s="1"/>
      <c r="M545" s="1"/>
      <c r="N545" s="1"/>
      <c r="O545" s="1"/>
      <c r="P545" s="1"/>
      <c r="Q545" s="1"/>
    </row>
    <row r="546" spans="2:17" x14ac:dyDescent="0.3">
      <c r="B546" s="1"/>
      <c r="C546" s="1"/>
      <c r="D546" s="1"/>
      <c r="E546" s="1"/>
      <c r="F546" s="1"/>
      <c r="G546" s="1"/>
      <c r="H546" s="1"/>
      <c r="I546" s="1"/>
      <c r="J546" s="1"/>
      <c r="K546" s="1"/>
      <c r="L546" s="1"/>
      <c r="M546" s="1"/>
      <c r="N546" s="1"/>
      <c r="O546" s="1"/>
      <c r="P546" s="1"/>
      <c r="Q546" s="1"/>
    </row>
    <row r="547" spans="2:17" x14ac:dyDescent="0.3">
      <c r="B547" s="1"/>
      <c r="C547" s="1"/>
      <c r="D547" s="1"/>
      <c r="E547" s="1"/>
      <c r="F547" s="1"/>
      <c r="G547" s="1"/>
      <c r="H547" s="1"/>
      <c r="I547" s="1"/>
      <c r="J547" s="1"/>
      <c r="K547" s="1"/>
      <c r="L547" s="1"/>
      <c r="M547" s="1"/>
      <c r="N547" s="1"/>
      <c r="O547" s="1"/>
      <c r="P547" s="1"/>
      <c r="Q547" s="1"/>
    </row>
    <row r="548" spans="2:17" x14ac:dyDescent="0.3">
      <c r="B548" s="1"/>
      <c r="C548" s="1"/>
      <c r="D548" s="1"/>
      <c r="E548" s="1"/>
      <c r="F548" s="1"/>
      <c r="G548" s="1"/>
      <c r="H548" s="1"/>
      <c r="I548" s="1"/>
      <c r="J548" s="1"/>
      <c r="K548" s="1"/>
      <c r="L548" s="1"/>
      <c r="M548" s="1"/>
      <c r="N548" s="1"/>
      <c r="O548" s="1"/>
      <c r="P548" s="1"/>
      <c r="Q548" s="1"/>
    </row>
    <row r="549" spans="2:17" x14ac:dyDescent="0.3">
      <c r="B549" s="1"/>
      <c r="C549" s="1"/>
      <c r="D549" s="1"/>
      <c r="E549" s="1"/>
      <c r="F549" s="1"/>
      <c r="G549" s="1"/>
      <c r="H549" s="1"/>
      <c r="I549" s="1"/>
      <c r="J549" s="1"/>
      <c r="K549" s="1"/>
      <c r="L549" s="1"/>
      <c r="M549" s="1"/>
      <c r="N549" s="1"/>
      <c r="O549" s="1"/>
      <c r="P549" s="1"/>
      <c r="Q549" s="1"/>
    </row>
    <row r="550" spans="2:17" x14ac:dyDescent="0.3">
      <c r="B550" s="1"/>
      <c r="C550" s="1"/>
      <c r="D550" s="1"/>
      <c r="E550" s="1"/>
      <c r="F550" s="1"/>
      <c r="G550" s="1"/>
      <c r="H550" s="1"/>
      <c r="I550" s="1"/>
      <c r="J550" s="1"/>
      <c r="K550" s="1"/>
      <c r="L550" s="1"/>
      <c r="M550" s="1"/>
      <c r="N550" s="1"/>
      <c r="O550" s="1"/>
      <c r="P550" s="1"/>
      <c r="Q550" s="1"/>
    </row>
    <row r="551" spans="2:17" x14ac:dyDescent="0.3">
      <c r="B551" s="1"/>
      <c r="C551" s="1"/>
      <c r="D551" s="1"/>
      <c r="E551" s="1"/>
      <c r="F551" s="1"/>
      <c r="G551" s="1"/>
      <c r="H551" s="1"/>
      <c r="I551" s="1"/>
      <c r="J551" s="1"/>
      <c r="K551" s="1"/>
      <c r="L551" s="1"/>
      <c r="M551" s="1"/>
      <c r="N551" s="1"/>
      <c r="O551" s="1"/>
      <c r="P551" s="1"/>
      <c r="Q551" s="1"/>
    </row>
    <row r="552" spans="2:17" x14ac:dyDescent="0.3">
      <c r="B552" s="1"/>
      <c r="C552" s="1"/>
      <c r="D552" s="1"/>
      <c r="E552" s="1"/>
      <c r="F552" s="1"/>
      <c r="G552" s="1"/>
      <c r="H552" s="1"/>
      <c r="I552" s="1"/>
      <c r="J552" s="1"/>
      <c r="K552" s="1"/>
      <c r="L552" s="1"/>
      <c r="M552" s="1"/>
      <c r="N552" s="1"/>
      <c r="O552" s="1"/>
      <c r="P552" s="1"/>
      <c r="Q552" s="1"/>
    </row>
    <row r="553" spans="2:17" x14ac:dyDescent="0.3">
      <c r="B553" s="1"/>
      <c r="C553" s="1"/>
      <c r="D553" s="1"/>
      <c r="E553" s="1"/>
      <c r="F553" s="1"/>
      <c r="G553" s="1"/>
      <c r="H553" s="1"/>
      <c r="I553" s="1"/>
      <c r="J553" s="1"/>
      <c r="K553" s="1"/>
      <c r="L553" s="1"/>
      <c r="M553" s="1"/>
      <c r="N553" s="1"/>
      <c r="O553" s="1"/>
      <c r="P553" s="1"/>
      <c r="Q553" s="1"/>
    </row>
    <row r="554" spans="2:17" x14ac:dyDescent="0.3">
      <c r="B554" s="1"/>
      <c r="C554" s="1"/>
      <c r="D554" s="1"/>
      <c r="E554" s="1"/>
      <c r="F554" s="1"/>
      <c r="G554" s="1"/>
      <c r="H554" s="1"/>
      <c r="I554" s="1"/>
      <c r="J554" s="1"/>
      <c r="K554" s="1"/>
      <c r="L554" s="1"/>
      <c r="M554" s="1"/>
      <c r="N554" s="1"/>
      <c r="O554" s="1"/>
      <c r="P554" s="1"/>
      <c r="Q554" s="1"/>
    </row>
    <row r="555" spans="2:17" x14ac:dyDescent="0.3">
      <c r="B555" s="1"/>
      <c r="C555" s="1"/>
      <c r="D555" s="1"/>
      <c r="E555" s="1"/>
      <c r="F555" s="1"/>
      <c r="G555" s="1"/>
      <c r="H555" s="1"/>
      <c r="I555" s="1"/>
      <c r="J555" s="1"/>
      <c r="K555" s="1"/>
      <c r="L555" s="1"/>
      <c r="M555" s="1"/>
      <c r="N555" s="1"/>
      <c r="O555" s="1"/>
      <c r="P555" s="1"/>
      <c r="Q555" s="1"/>
    </row>
    <row r="556" spans="2:17" x14ac:dyDescent="0.3">
      <c r="B556" s="1"/>
      <c r="C556" s="1"/>
      <c r="D556" s="1"/>
      <c r="E556" s="1"/>
      <c r="F556" s="1"/>
      <c r="G556" s="1"/>
      <c r="H556" s="1"/>
      <c r="I556" s="1"/>
      <c r="J556" s="1"/>
      <c r="K556" s="1"/>
      <c r="L556" s="1"/>
      <c r="M556" s="1"/>
      <c r="N556" s="1"/>
      <c r="O556" s="1"/>
      <c r="P556" s="1"/>
      <c r="Q556" s="1"/>
    </row>
    <row r="557" spans="2:17" x14ac:dyDescent="0.3">
      <c r="B557" s="1"/>
      <c r="C557" s="1"/>
      <c r="D557" s="1"/>
      <c r="E557" s="1"/>
      <c r="F557" s="1"/>
      <c r="G557" s="1"/>
      <c r="H557" s="1"/>
      <c r="I557" s="1"/>
      <c r="J557" s="1"/>
      <c r="K557" s="1"/>
      <c r="L557" s="1"/>
      <c r="M557" s="1"/>
      <c r="N557" s="1"/>
      <c r="O557" s="1"/>
      <c r="P557" s="1"/>
      <c r="Q557" s="1"/>
    </row>
    <row r="558" spans="2:17" x14ac:dyDescent="0.3">
      <c r="B558" s="1"/>
      <c r="C558" s="1"/>
      <c r="D558" s="1"/>
      <c r="E558" s="1"/>
      <c r="F558" s="1"/>
      <c r="G558" s="1"/>
      <c r="H558" s="1"/>
      <c r="I558" s="1"/>
      <c r="J558" s="1"/>
      <c r="K558" s="1"/>
      <c r="L558" s="1"/>
      <c r="M558" s="1"/>
      <c r="N558" s="1"/>
      <c r="O558" s="1"/>
      <c r="P558" s="1"/>
      <c r="Q558" s="1"/>
    </row>
    <row r="559" spans="2:17" x14ac:dyDescent="0.3">
      <c r="B559" s="1"/>
      <c r="C559" s="1"/>
      <c r="D559" s="1"/>
      <c r="E559" s="1"/>
      <c r="F559" s="1"/>
      <c r="G559" s="1"/>
      <c r="H559" s="1"/>
      <c r="I559" s="1"/>
      <c r="J559" s="1"/>
      <c r="K559" s="1"/>
      <c r="L559" s="1"/>
      <c r="M559" s="1"/>
      <c r="N559" s="1"/>
      <c r="O559" s="1"/>
      <c r="P559" s="1"/>
      <c r="Q559" s="1"/>
    </row>
    <row r="560" spans="2:17" x14ac:dyDescent="0.3">
      <c r="B560" s="1"/>
      <c r="C560" s="1"/>
      <c r="D560" s="1"/>
      <c r="E560" s="1"/>
      <c r="F560" s="1"/>
      <c r="G560" s="1"/>
      <c r="H560" s="1"/>
      <c r="I560" s="1"/>
      <c r="J560" s="1"/>
      <c r="K560" s="1"/>
      <c r="L560" s="1"/>
      <c r="M560" s="1"/>
      <c r="N560" s="1"/>
      <c r="O560" s="1"/>
      <c r="P560" s="1"/>
      <c r="Q560" s="1"/>
    </row>
    <row r="561" spans="2:17" x14ac:dyDescent="0.3">
      <c r="B561" s="1"/>
      <c r="C561" s="1"/>
      <c r="D561" s="1"/>
      <c r="E561" s="1"/>
      <c r="F561" s="1"/>
      <c r="G561" s="1"/>
      <c r="H561" s="1"/>
      <c r="I561" s="1"/>
      <c r="J561" s="1"/>
      <c r="K561" s="1"/>
      <c r="L561" s="1"/>
      <c r="M561" s="1"/>
      <c r="N561" s="1"/>
      <c r="O561" s="1"/>
      <c r="P561" s="1"/>
      <c r="Q561" s="1"/>
    </row>
    <row r="562" spans="2:17" x14ac:dyDescent="0.3">
      <c r="B562" s="1"/>
      <c r="C562" s="1"/>
      <c r="D562" s="1"/>
      <c r="E562" s="1"/>
      <c r="F562" s="1"/>
      <c r="G562" s="1"/>
      <c r="H562" s="1"/>
      <c r="I562" s="1"/>
      <c r="J562" s="1"/>
      <c r="K562" s="1"/>
      <c r="L562" s="1"/>
      <c r="M562" s="1"/>
      <c r="N562" s="1"/>
      <c r="O562" s="1"/>
      <c r="P562" s="1"/>
      <c r="Q562" s="1"/>
    </row>
    <row r="563" spans="2:17" x14ac:dyDescent="0.3">
      <c r="B563" s="1"/>
      <c r="C563" s="1"/>
      <c r="D563" s="1"/>
      <c r="E563" s="1"/>
      <c r="F563" s="1"/>
      <c r="G563" s="1"/>
      <c r="H563" s="1"/>
      <c r="I563" s="1"/>
      <c r="J563" s="1"/>
      <c r="K563" s="1"/>
      <c r="L563" s="1"/>
      <c r="M563" s="1"/>
      <c r="N563" s="1"/>
      <c r="O563" s="1"/>
      <c r="P563" s="1"/>
      <c r="Q563" s="1"/>
    </row>
    <row r="564" spans="2:17" x14ac:dyDescent="0.3">
      <c r="B564" s="1"/>
      <c r="C564" s="1"/>
      <c r="D564" s="1"/>
      <c r="E564" s="1"/>
      <c r="F564" s="1"/>
      <c r="G564" s="1"/>
      <c r="H564" s="1"/>
      <c r="I564" s="1"/>
      <c r="J564" s="1"/>
      <c r="K564" s="1"/>
      <c r="L564" s="1"/>
      <c r="M564" s="1"/>
      <c r="N564" s="1"/>
      <c r="O564" s="1"/>
      <c r="P564" s="1"/>
      <c r="Q564" s="1"/>
    </row>
    <row r="565" spans="2:17" x14ac:dyDescent="0.3">
      <c r="B565" s="1"/>
      <c r="C565" s="1"/>
      <c r="D565" s="1"/>
      <c r="E565" s="1"/>
      <c r="F565" s="1"/>
      <c r="G565" s="1"/>
      <c r="H565" s="1"/>
      <c r="I565" s="1"/>
      <c r="J565" s="1"/>
      <c r="K565" s="1"/>
      <c r="L565" s="1"/>
      <c r="M565" s="1"/>
      <c r="N565" s="1"/>
      <c r="O565" s="1"/>
      <c r="P565" s="1"/>
      <c r="Q565" s="1"/>
    </row>
    <row r="566" spans="2:17" x14ac:dyDescent="0.3">
      <c r="B566" s="1"/>
      <c r="C566" s="1"/>
      <c r="D566" s="1"/>
      <c r="E566" s="1"/>
      <c r="F566" s="1"/>
      <c r="G566" s="1"/>
      <c r="H566" s="1"/>
      <c r="I566" s="1"/>
      <c r="J566" s="1"/>
      <c r="K566" s="1"/>
      <c r="L566" s="1"/>
      <c r="M566" s="1"/>
      <c r="N566" s="1"/>
      <c r="O566" s="1"/>
      <c r="P566" s="1"/>
      <c r="Q566" s="1"/>
    </row>
    <row r="567" spans="2:17" x14ac:dyDescent="0.3">
      <c r="B567" s="1"/>
      <c r="C567" s="1"/>
      <c r="D567" s="1"/>
      <c r="E567" s="1"/>
      <c r="F567" s="1"/>
      <c r="G567" s="1"/>
      <c r="H567" s="1"/>
      <c r="I567" s="1"/>
      <c r="J567" s="1"/>
      <c r="K567" s="1"/>
      <c r="L567" s="1"/>
      <c r="M567" s="1"/>
      <c r="N567" s="1"/>
      <c r="O567" s="1"/>
      <c r="P567" s="1"/>
      <c r="Q567" s="1"/>
    </row>
    <row r="568" spans="2:17" x14ac:dyDescent="0.3">
      <c r="B568" s="1"/>
      <c r="C568" s="1"/>
      <c r="D568" s="1"/>
      <c r="E568" s="1"/>
      <c r="F568" s="1"/>
      <c r="G568" s="1"/>
      <c r="H568" s="1"/>
      <c r="I568" s="1"/>
      <c r="J568" s="1"/>
      <c r="K568" s="1"/>
      <c r="L568" s="1"/>
      <c r="M568" s="1"/>
      <c r="N568" s="1"/>
      <c r="O568" s="1"/>
      <c r="P568" s="1"/>
      <c r="Q568" s="1"/>
    </row>
    <row r="569" spans="2:17" x14ac:dyDescent="0.3">
      <c r="B569" s="1"/>
      <c r="C569" s="1"/>
      <c r="D569" s="1"/>
      <c r="E569" s="1"/>
      <c r="F569" s="1"/>
      <c r="G569" s="1"/>
      <c r="H569" s="1"/>
      <c r="I569" s="1"/>
      <c r="J569" s="1"/>
      <c r="K569" s="1"/>
      <c r="L569" s="1"/>
      <c r="M569" s="1"/>
      <c r="N569" s="1"/>
      <c r="O569" s="1"/>
      <c r="P569" s="1"/>
      <c r="Q569" s="1"/>
    </row>
    <row r="570" spans="2:17" x14ac:dyDescent="0.3">
      <c r="B570" s="1"/>
      <c r="C570" s="1"/>
      <c r="D570" s="1"/>
      <c r="E570" s="1"/>
      <c r="F570" s="1"/>
      <c r="G570" s="1"/>
      <c r="H570" s="1"/>
      <c r="I570" s="1"/>
      <c r="J570" s="1"/>
      <c r="K570" s="1"/>
      <c r="L570" s="1"/>
      <c r="M570" s="1"/>
      <c r="N570" s="1"/>
      <c r="O570" s="1"/>
      <c r="P570" s="1"/>
      <c r="Q570" s="1"/>
    </row>
    <row r="571" spans="2:17" x14ac:dyDescent="0.3">
      <c r="B571" s="1"/>
      <c r="C571" s="1"/>
      <c r="D571" s="1"/>
      <c r="E571" s="1"/>
      <c r="F571" s="1"/>
      <c r="G571" s="1"/>
      <c r="H571" s="1"/>
      <c r="I571" s="1"/>
      <c r="J571" s="1"/>
      <c r="K571" s="1"/>
      <c r="L571" s="1"/>
      <c r="M571" s="1"/>
      <c r="N571" s="1"/>
      <c r="O571" s="1"/>
      <c r="P571" s="1"/>
      <c r="Q571" s="1"/>
    </row>
    <row r="572" spans="2:17" x14ac:dyDescent="0.3">
      <c r="B572" s="1"/>
      <c r="C572" s="1"/>
      <c r="D572" s="1"/>
      <c r="E572" s="1"/>
      <c r="F572" s="1"/>
      <c r="G572" s="1"/>
      <c r="H572" s="1"/>
      <c r="I572" s="1"/>
      <c r="J572" s="1"/>
      <c r="K572" s="1"/>
      <c r="L572" s="1"/>
      <c r="M572" s="1"/>
      <c r="N572" s="1"/>
      <c r="O572" s="1"/>
      <c r="P572" s="1"/>
      <c r="Q572" s="1"/>
    </row>
    <row r="573" spans="2:17" x14ac:dyDescent="0.3">
      <c r="B573" s="1"/>
      <c r="C573" s="1"/>
      <c r="D573" s="1"/>
      <c r="E573" s="1"/>
      <c r="F573" s="1"/>
      <c r="G573" s="1"/>
      <c r="H573" s="1"/>
      <c r="I573" s="1"/>
      <c r="J573" s="1"/>
      <c r="K573" s="1"/>
      <c r="L573" s="1"/>
      <c r="M573" s="1"/>
      <c r="N573" s="1"/>
      <c r="O573" s="1"/>
      <c r="P573" s="1"/>
      <c r="Q573" s="1"/>
    </row>
    <row r="574" spans="2:17" x14ac:dyDescent="0.3">
      <c r="B574" s="1"/>
      <c r="C574" s="1"/>
      <c r="D574" s="1"/>
      <c r="E574" s="1"/>
      <c r="F574" s="1"/>
      <c r="G574" s="1"/>
      <c r="H574" s="1"/>
      <c r="I574" s="1"/>
      <c r="J574" s="1"/>
      <c r="K574" s="1"/>
      <c r="L574" s="1"/>
      <c r="M574" s="1"/>
      <c r="N574" s="1"/>
      <c r="O574" s="1"/>
      <c r="P574" s="1"/>
      <c r="Q574" s="1"/>
    </row>
    <row r="575" spans="2:17" x14ac:dyDescent="0.3">
      <c r="B575" s="1"/>
      <c r="C575" s="1"/>
      <c r="D575" s="1"/>
      <c r="E575" s="1"/>
      <c r="F575" s="1"/>
      <c r="G575" s="1"/>
      <c r="H575" s="1"/>
      <c r="I575" s="1"/>
      <c r="J575" s="1"/>
      <c r="K575" s="1"/>
      <c r="L575" s="1"/>
      <c r="M575" s="1"/>
      <c r="N575" s="1"/>
      <c r="O575" s="1"/>
      <c r="P575" s="1"/>
      <c r="Q575" s="1"/>
    </row>
    <row r="576" spans="2:17" x14ac:dyDescent="0.3">
      <c r="B576" s="1"/>
      <c r="C576" s="1"/>
      <c r="D576" s="1"/>
      <c r="E576" s="1"/>
      <c r="F576" s="1"/>
      <c r="G576" s="1"/>
      <c r="H576" s="1"/>
      <c r="I576" s="1"/>
      <c r="J576" s="1"/>
      <c r="K576" s="1"/>
      <c r="L576" s="1"/>
      <c r="M576" s="1"/>
      <c r="N576" s="1"/>
      <c r="O576" s="1"/>
      <c r="P576" s="1"/>
      <c r="Q576" s="1"/>
    </row>
    <row r="577" spans="2:17" x14ac:dyDescent="0.3">
      <c r="B577" s="1"/>
      <c r="C577" s="1"/>
      <c r="D577" s="1"/>
      <c r="E577" s="1"/>
      <c r="F577" s="1"/>
      <c r="G577" s="1"/>
      <c r="H577" s="1"/>
      <c r="I577" s="1"/>
      <c r="J577" s="1"/>
      <c r="K577" s="1"/>
      <c r="L577" s="1"/>
      <c r="M577" s="1"/>
      <c r="N577" s="1"/>
      <c r="O577" s="1"/>
      <c r="P577" s="1"/>
      <c r="Q577" s="1"/>
    </row>
    <row r="578" spans="2:17" x14ac:dyDescent="0.3">
      <c r="B578" s="1"/>
      <c r="C578" s="1"/>
      <c r="D578" s="1"/>
      <c r="E578" s="1"/>
      <c r="F578" s="1"/>
      <c r="G578" s="1"/>
      <c r="H578" s="1"/>
      <c r="I578" s="1"/>
      <c r="J578" s="1"/>
      <c r="K578" s="1"/>
      <c r="L578" s="1"/>
      <c r="M578" s="1"/>
      <c r="N578" s="1"/>
      <c r="O578" s="1"/>
      <c r="P578" s="1"/>
      <c r="Q578" s="1"/>
    </row>
    <row r="579" spans="2:17" x14ac:dyDescent="0.3">
      <c r="B579" s="1"/>
      <c r="C579" s="1"/>
      <c r="D579" s="1"/>
      <c r="E579" s="1"/>
      <c r="F579" s="1"/>
      <c r="G579" s="1"/>
      <c r="H579" s="1"/>
      <c r="I579" s="1"/>
      <c r="J579" s="1"/>
      <c r="K579" s="1"/>
      <c r="L579" s="1"/>
      <c r="M579" s="1"/>
      <c r="N579" s="1"/>
      <c r="O579" s="1"/>
      <c r="P579" s="1"/>
      <c r="Q579" s="1"/>
    </row>
    <row r="580" spans="2:17" x14ac:dyDescent="0.3">
      <c r="B580" s="1"/>
      <c r="C580" s="1"/>
      <c r="D580" s="1"/>
      <c r="E580" s="1"/>
      <c r="F580" s="1"/>
      <c r="G580" s="1"/>
      <c r="H580" s="1"/>
      <c r="I580" s="1"/>
      <c r="J580" s="1"/>
      <c r="K580" s="1"/>
      <c r="L580" s="1"/>
      <c r="M580" s="1"/>
      <c r="N580" s="1"/>
      <c r="O580" s="1"/>
      <c r="P580" s="1"/>
      <c r="Q580" s="1"/>
    </row>
    <row r="581" spans="2:17" x14ac:dyDescent="0.3">
      <c r="B581" s="1"/>
      <c r="C581" s="1"/>
      <c r="D581" s="1"/>
      <c r="E581" s="1"/>
      <c r="F581" s="1"/>
      <c r="G581" s="1"/>
      <c r="H581" s="1"/>
      <c r="I581" s="1"/>
      <c r="J581" s="1"/>
      <c r="K581" s="1"/>
      <c r="L581" s="1"/>
      <c r="M581" s="1"/>
      <c r="N581" s="1"/>
      <c r="O581" s="1"/>
      <c r="P581" s="1"/>
      <c r="Q581" s="1"/>
    </row>
    <row r="582" spans="2:17" x14ac:dyDescent="0.3">
      <c r="B582" s="1"/>
      <c r="C582" s="1"/>
      <c r="D582" s="1"/>
      <c r="E582" s="1"/>
      <c r="F582" s="1"/>
      <c r="G582" s="1"/>
      <c r="H582" s="1"/>
      <c r="I582" s="1"/>
      <c r="J582" s="1"/>
      <c r="K582" s="1"/>
      <c r="L582" s="1"/>
      <c r="M582" s="1"/>
      <c r="N582" s="1"/>
      <c r="O582" s="1"/>
      <c r="P582" s="1"/>
      <c r="Q582" s="1"/>
    </row>
    <row r="583" spans="2:17" x14ac:dyDescent="0.3">
      <c r="B583" s="1"/>
      <c r="C583" s="1"/>
      <c r="D583" s="1"/>
      <c r="E583" s="1"/>
      <c r="F583" s="1"/>
      <c r="G583" s="1"/>
      <c r="H583" s="1"/>
      <c r="I583" s="1"/>
      <c r="J583" s="1"/>
      <c r="K583" s="1"/>
      <c r="L583" s="1"/>
      <c r="M583" s="1"/>
      <c r="N583" s="1"/>
      <c r="O583" s="1"/>
      <c r="P583" s="1"/>
      <c r="Q583" s="1"/>
    </row>
    <row r="584" spans="2:17" x14ac:dyDescent="0.3">
      <c r="B584" s="1"/>
      <c r="C584" s="1"/>
      <c r="D584" s="1"/>
      <c r="E584" s="1"/>
      <c r="F584" s="1"/>
      <c r="G584" s="1"/>
      <c r="H584" s="1"/>
      <c r="I584" s="1"/>
      <c r="J584" s="1"/>
      <c r="K584" s="1"/>
      <c r="L584" s="1"/>
      <c r="M584" s="1"/>
      <c r="N584" s="1"/>
      <c r="O584" s="1"/>
      <c r="P584" s="1"/>
      <c r="Q584" s="1"/>
    </row>
    <row r="585" spans="2:17" x14ac:dyDescent="0.3">
      <c r="B585" s="1"/>
      <c r="C585" s="1"/>
      <c r="D585" s="1"/>
      <c r="E585" s="1"/>
      <c r="F585" s="1"/>
      <c r="G585" s="1"/>
      <c r="H585" s="1"/>
      <c r="I585" s="1"/>
      <c r="J585" s="1"/>
      <c r="K585" s="1"/>
      <c r="L585" s="1"/>
      <c r="M585" s="1"/>
      <c r="N585" s="1"/>
      <c r="O585" s="1"/>
      <c r="P585" s="1"/>
      <c r="Q585" s="1"/>
    </row>
    <row r="586" spans="2:17" x14ac:dyDescent="0.3">
      <c r="B586" s="1"/>
      <c r="C586" s="1"/>
      <c r="D586" s="1"/>
      <c r="E586" s="1"/>
      <c r="F586" s="1"/>
      <c r="G586" s="1"/>
      <c r="H586" s="1"/>
      <c r="I586" s="1"/>
      <c r="J586" s="1"/>
      <c r="K586" s="1"/>
      <c r="L586" s="1"/>
      <c r="M586" s="1"/>
      <c r="N586" s="1"/>
      <c r="O586" s="1"/>
      <c r="P586" s="1"/>
      <c r="Q586" s="1"/>
    </row>
    <row r="587" spans="2:17" x14ac:dyDescent="0.3">
      <c r="B587" s="1"/>
      <c r="C587" s="1"/>
      <c r="D587" s="1"/>
      <c r="E587" s="1"/>
      <c r="F587" s="1"/>
      <c r="G587" s="1"/>
      <c r="H587" s="1"/>
      <c r="I587" s="1"/>
      <c r="J587" s="1"/>
      <c r="K587" s="1"/>
      <c r="L587" s="1"/>
      <c r="M587" s="1"/>
      <c r="N587" s="1"/>
      <c r="O587" s="1"/>
      <c r="P587" s="1"/>
      <c r="Q587" s="1"/>
    </row>
    <row r="588" spans="2:17" x14ac:dyDescent="0.3">
      <c r="B588" s="1"/>
      <c r="C588" s="1"/>
      <c r="D588" s="1"/>
      <c r="E588" s="1"/>
      <c r="F588" s="1"/>
      <c r="G588" s="1"/>
      <c r="H588" s="1"/>
      <c r="I588" s="1"/>
      <c r="J588" s="1"/>
      <c r="K588" s="1"/>
      <c r="L588" s="1"/>
      <c r="M588" s="1"/>
      <c r="N588" s="1"/>
      <c r="O588" s="1"/>
      <c r="P588" s="1"/>
      <c r="Q588" s="1"/>
    </row>
    <row r="589" spans="2:17" x14ac:dyDescent="0.3">
      <c r="B589" s="1"/>
      <c r="C589" s="1"/>
      <c r="D589" s="1"/>
      <c r="E589" s="1"/>
      <c r="F589" s="1"/>
      <c r="G589" s="1"/>
      <c r="H589" s="1"/>
      <c r="I589" s="1"/>
      <c r="J589" s="1"/>
      <c r="K589" s="1"/>
      <c r="L589" s="1"/>
      <c r="M589" s="1"/>
      <c r="N589" s="1"/>
      <c r="O589" s="1"/>
      <c r="P589" s="1"/>
      <c r="Q589" s="1"/>
    </row>
    <row r="590" spans="2:17" x14ac:dyDescent="0.3">
      <c r="B590" s="1"/>
      <c r="C590" s="1"/>
      <c r="D590" s="1"/>
      <c r="E590" s="1"/>
      <c r="F590" s="1"/>
      <c r="G590" s="1"/>
      <c r="H590" s="1"/>
      <c r="I590" s="1"/>
      <c r="J590" s="1"/>
      <c r="K590" s="1"/>
      <c r="L590" s="1"/>
      <c r="M590" s="1"/>
      <c r="N590" s="1"/>
      <c r="O590" s="1"/>
      <c r="P590" s="1"/>
      <c r="Q590" s="1"/>
    </row>
    <row r="591" spans="2:17" x14ac:dyDescent="0.3">
      <c r="B591" s="1"/>
      <c r="C591" s="1"/>
      <c r="D591" s="1"/>
      <c r="E591" s="1"/>
      <c r="F591" s="1"/>
      <c r="G591" s="1"/>
      <c r="H591" s="1"/>
      <c r="I591" s="1"/>
      <c r="J591" s="1"/>
      <c r="K591" s="1"/>
      <c r="L591" s="1"/>
      <c r="M591" s="1"/>
      <c r="N591" s="1"/>
      <c r="O591" s="1"/>
      <c r="P591" s="1"/>
      <c r="Q591" s="1"/>
    </row>
    <row r="592" spans="2:17" x14ac:dyDescent="0.3">
      <c r="B592" s="1"/>
      <c r="C592" s="1"/>
      <c r="D592" s="1"/>
      <c r="E592" s="1"/>
      <c r="F592" s="1"/>
      <c r="G592" s="1"/>
      <c r="H592" s="1"/>
      <c r="I592" s="1"/>
      <c r="J592" s="1"/>
      <c r="K592" s="1"/>
      <c r="L592" s="1"/>
      <c r="M592" s="1"/>
      <c r="N592" s="1"/>
      <c r="O592" s="1"/>
      <c r="P592" s="1"/>
      <c r="Q592" s="1"/>
    </row>
    <row r="593" spans="2:17" x14ac:dyDescent="0.3">
      <c r="B593" s="1"/>
      <c r="C593" s="1"/>
      <c r="D593" s="1"/>
      <c r="E593" s="1"/>
      <c r="F593" s="1"/>
      <c r="G593" s="1"/>
      <c r="H593" s="1"/>
      <c r="I593" s="1"/>
      <c r="J593" s="1"/>
      <c r="K593" s="1"/>
      <c r="L593" s="1"/>
      <c r="M593" s="1"/>
      <c r="N593" s="1"/>
      <c r="O593" s="1"/>
      <c r="P593" s="1"/>
      <c r="Q593" s="1"/>
    </row>
    <row r="594" spans="2:17" x14ac:dyDescent="0.3">
      <c r="B594" s="1"/>
      <c r="C594" s="1"/>
      <c r="D594" s="1"/>
      <c r="E594" s="1"/>
      <c r="F594" s="1"/>
      <c r="G594" s="1"/>
      <c r="H594" s="1"/>
      <c r="I594" s="1"/>
      <c r="J594" s="1"/>
      <c r="K594" s="1"/>
      <c r="L594" s="1"/>
      <c r="M594" s="1"/>
      <c r="N594" s="1"/>
      <c r="O594" s="1"/>
      <c r="P594" s="1"/>
      <c r="Q594" s="1"/>
    </row>
    <row r="595" spans="2:17" x14ac:dyDescent="0.3">
      <c r="B595" s="1"/>
      <c r="C595" s="1"/>
      <c r="D595" s="1"/>
      <c r="E595" s="1"/>
      <c r="F595" s="1"/>
      <c r="G595" s="1"/>
      <c r="H595" s="1"/>
      <c r="I595" s="1"/>
      <c r="J595" s="1"/>
      <c r="K595" s="1"/>
      <c r="L595" s="1"/>
      <c r="M595" s="1"/>
      <c r="N595" s="1"/>
      <c r="O595" s="1"/>
      <c r="P595" s="1"/>
      <c r="Q595" s="1"/>
    </row>
    <row r="596" spans="2:17" x14ac:dyDescent="0.3">
      <c r="B596" s="1"/>
      <c r="C596" s="1"/>
      <c r="D596" s="1"/>
      <c r="E596" s="1"/>
      <c r="F596" s="1"/>
      <c r="G596" s="1"/>
      <c r="H596" s="1"/>
      <c r="I596" s="1"/>
      <c r="J596" s="1"/>
      <c r="K596" s="1"/>
      <c r="L596" s="1"/>
      <c r="M596" s="1"/>
      <c r="N596" s="1"/>
      <c r="O596" s="1"/>
      <c r="P596" s="1"/>
      <c r="Q596" s="1"/>
    </row>
    <row r="597" spans="2:17" x14ac:dyDescent="0.3">
      <c r="B597" s="1"/>
      <c r="C597" s="1"/>
      <c r="D597" s="1"/>
      <c r="E597" s="1"/>
      <c r="F597" s="1"/>
      <c r="G597" s="1"/>
      <c r="H597" s="1"/>
      <c r="I597" s="1"/>
      <c r="J597" s="1"/>
      <c r="K597" s="1"/>
      <c r="L597" s="1"/>
      <c r="M597" s="1"/>
      <c r="N597" s="1"/>
      <c r="O597" s="1"/>
      <c r="P597" s="1"/>
      <c r="Q597" s="1"/>
    </row>
    <row r="598" spans="2:17" x14ac:dyDescent="0.3">
      <c r="B598" s="1"/>
      <c r="C598" s="1"/>
      <c r="D598" s="1"/>
      <c r="E598" s="1"/>
      <c r="F598" s="1"/>
      <c r="G598" s="1"/>
      <c r="H598" s="1"/>
      <c r="I598" s="1"/>
      <c r="J598" s="1"/>
      <c r="K598" s="1"/>
      <c r="L598" s="1"/>
      <c r="M598" s="1"/>
      <c r="N598" s="1"/>
      <c r="O598" s="1"/>
      <c r="P598" s="1"/>
      <c r="Q598" s="1"/>
    </row>
    <row r="599" spans="2:17" x14ac:dyDescent="0.3">
      <c r="B599" s="1"/>
      <c r="C599" s="1"/>
      <c r="D599" s="1"/>
      <c r="E599" s="1"/>
      <c r="F599" s="1"/>
      <c r="G599" s="1"/>
      <c r="H599" s="1"/>
      <c r="I599" s="1"/>
      <c r="J599" s="1"/>
      <c r="K599" s="1"/>
      <c r="L599" s="1"/>
      <c r="M599" s="1"/>
      <c r="N599" s="1"/>
      <c r="O599" s="1"/>
      <c r="P599" s="1"/>
      <c r="Q599" s="1"/>
    </row>
    <row r="600" spans="2:17" x14ac:dyDescent="0.3">
      <c r="B600" s="1"/>
      <c r="C600" s="1"/>
      <c r="D600" s="1"/>
      <c r="E600" s="1"/>
      <c r="F600" s="1"/>
      <c r="G600" s="1"/>
      <c r="H600" s="1"/>
      <c r="I600" s="1"/>
      <c r="J600" s="1"/>
      <c r="K600" s="1"/>
      <c r="L600" s="1"/>
      <c r="M600" s="1"/>
      <c r="N600" s="1"/>
      <c r="O600" s="1"/>
      <c r="P600" s="1"/>
      <c r="Q600" s="1"/>
    </row>
    <row r="601" spans="2:17" x14ac:dyDescent="0.3">
      <c r="B601" s="1"/>
      <c r="C601" s="1"/>
      <c r="D601" s="1"/>
      <c r="E601" s="1"/>
      <c r="F601" s="1"/>
      <c r="G601" s="1"/>
      <c r="H601" s="1"/>
      <c r="I601" s="1"/>
      <c r="J601" s="1"/>
      <c r="K601" s="1"/>
      <c r="L601" s="1"/>
      <c r="M601" s="1"/>
      <c r="N601" s="1"/>
      <c r="O601" s="1"/>
      <c r="P601" s="1"/>
      <c r="Q601" s="1"/>
    </row>
    <row r="602" spans="2:17" x14ac:dyDescent="0.3">
      <c r="B602" s="1"/>
      <c r="C602" s="1"/>
      <c r="D602" s="1"/>
      <c r="E602" s="1"/>
      <c r="F602" s="1"/>
      <c r="G602" s="1"/>
      <c r="H602" s="1"/>
      <c r="I602" s="1"/>
      <c r="J602" s="1"/>
      <c r="K602" s="1"/>
      <c r="L602" s="1"/>
      <c r="M602" s="1"/>
      <c r="N602" s="1"/>
      <c r="O602" s="1"/>
      <c r="P602" s="1"/>
      <c r="Q602" s="1"/>
    </row>
    <row r="603" spans="2:17" x14ac:dyDescent="0.3">
      <c r="B603" s="1"/>
      <c r="C603" s="1"/>
      <c r="D603" s="1"/>
      <c r="E603" s="1"/>
      <c r="F603" s="1"/>
      <c r="G603" s="1"/>
      <c r="H603" s="1"/>
      <c r="I603" s="1"/>
      <c r="J603" s="1"/>
      <c r="K603" s="1"/>
      <c r="L603" s="1"/>
      <c r="M603" s="1"/>
      <c r="N603" s="1"/>
      <c r="O603" s="1"/>
      <c r="P603" s="1"/>
      <c r="Q603" s="1"/>
    </row>
    <row r="604" spans="2:17" x14ac:dyDescent="0.3">
      <c r="B604" s="1"/>
      <c r="C604" s="1"/>
      <c r="D604" s="1"/>
      <c r="E604" s="1"/>
      <c r="F604" s="1"/>
      <c r="G604" s="1"/>
      <c r="H604" s="1"/>
      <c r="I604" s="1"/>
      <c r="J604" s="1"/>
      <c r="K604" s="1"/>
      <c r="L604" s="1"/>
      <c r="M604" s="1"/>
      <c r="N604" s="1"/>
      <c r="O604" s="1"/>
      <c r="P604" s="1"/>
      <c r="Q604" s="1"/>
    </row>
    <row r="605" spans="2:17" x14ac:dyDescent="0.3">
      <c r="B605" s="1"/>
      <c r="C605" s="1"/>
      <c r="D605" s="1"/>
      <c r="E605" s="1"/>
      <c r="F605" s="1"/>
      <c r="G605" s="1"/>
      <c r="H605" s="1"/>
      <c r="I605" s="1"/>
      <c r="J605" s="1"/>
      <c r="K605" s="1"/>
      <c r="L605" s="1"/>
      <c r="M605" s="1"/>
      <c r="N605" s="1"/>
      <c r="O605" s="1"/>
      <c r="P605" s="1"/>
      <c r="Q605" s="1"/>
    </row>
    <row r="606" spans="2:17" x14ac:dyDescent="0.3">
      <c r="B606" s="1"/>
      <c r="C606" s="1"/>
      <c r="D606" s="1"/>
      <c r="E606" s="1"/>
      <c r="F606" s="1"/>
      <c r="G606" s="1"/>
      <c r="H606" s="1"/>
      <c r="I606" s="1"/>
      <c r="J606" s="1"/>
      <c r="K606" s="1"/>
      <c r="L606" s="1"/>
      <c r="M606" s="1"/>
      <c r="N606" s="1"/>
      <c r="O606" s="1"/>
      <c r="P606" s="1"/>
      <c r="Q606" s="1"/>
    </row>
    <row r="607" spans="2:17" x14ac:dyDescent="0.3">
      <c r="B607" s="1"/>
      <c r="C607" s="1"/>
      <c r="D607" s="1"/>
      <c r="E607" s="1"/>
      <c r="F607" s="1"/>
      <c r="G607" s="1"/>
      <c r="H607" s="1"/>
      <c r="I607" s="1"/>
      <c r="J607" s="1"/>
      <c r="K607" s="1"/>
      <c r="L607" s="1"/>
      <c r="M607" s="1"/>
      <c r="N607" s="1"/>
      <c r="O607" s="1"/>
      <c r="P607" s="1"/>
      <c r="Q607" s="1"/>
    </row>
    <row r="608" spans="2:17" x14ac:dyDescent="0.3">
      <c r="B608" s="1"/>
      <c r="C608" s="1"/>
      <c r="D608" s="1"/>
      <c r="E608" s="1"/>
      <c r="F608" s="1"/>
      <c r="G608" s="1"/>
      <c r="H608" s="1"/>
      <c r="I608" s="1"/>
      <c r="J608" s="1"/>
      <c r="K608" s="1"/>
      <c r="L608" s="1"/>
      <c r="M608" s="1"/>
      <c r="N608" s="1"/>
      <c r="O608" s="1"/>
      <c r="P608" s="1"/>
      <c r="Q608" s="1"/>
    </row>
  </sheetData>
  <mergeCells count="2">
    <mergeCell ref="B4:C4"/>
    <mergeCell ref="B5:C5"/>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33E91-C298-4576-B478-56496A2E1BCC}">
  <dimension ref="A2:T608"/>
  <sheetViews>
    <sheetView topLeftCell="R3" zoomScale="123" zoomScaleNormal="120" workbookViewId="0">
      <selection activeCell="V4" sqref="V4"/>
    </sheetView>
  </sheetViews>
  <sheetFormatPr defaultRowHeight="14.4" x14ac:dyDescent="0.3"/>
  <cols>
    <col min="3" max="14" width="8" customWidth="1"/>
    <col min="15" max="15" width="9.109375" bestFit="1" customWidth="1"/>
    <col min="16" max="16" width="7.77734375" bestFit="1" customWidth="1"/>
    <col min="17" max="20" width="7.44140625" customWidth="1"/>
  </cols>
  <sheetData>
    <row r="2" spans="1:20" x14ac:dyDescent="0.3">
      <c r="C2" t="s">
        <v>9</v>
      </c>
      <c r="E2" s="5">
        <f>M9/T9</f>
        <v>0.99999999999999989</v>
      </c>
      <c r="F2" s="5"/>
    </row>
    <row r="3" spans="1:20" x14ac:dyDescent="0.3">
      <c r="C3" t="s">
        <v>2</v>
      </c>
      <c r="E3" s="3">
        <v>0.01</v>
      </c>
      <c r="F3" s="3"/>
      <c r="G3" t="s">
        <v>24</v>
      </c>
      <c r="J3">
        <v>0.5</v>
      </c>
    </row>
    <row r="4" spans="1:20" x14ac:dyDescent="0.3">
      <c r="C4" s="175" t="s">
        <v>7</v>
      </c>
      <c r="D4" s="175"/>
      <c r="E4" s="4">
        <f>1/SUM(H:H)</f>
        <v>2.4516873446566955E-2</v>
      </c>
      <c r="F4" s="4"/>
      <c r="G4" t="s">
        <v>25</v>
      </c>
      <c r="J4">
        <v>0.3</v>
      </c>
    </row>
    <row r="5" spans="1:20" x14ac:dyDescent="0.3">
      <c r="C5" s="175" t="s">
        <v>8</v>
      </c>
      <c r="D5" s="175"/>
      <c r="E5" s="4">
        <f>E3/(1+E3)</f>
        <v>9.9009900990099011E-3</v>
      </c>
      <c r="F5" s="4"/>
      <c r="G5" t="s">
        <v>26</v>
      </c>
      <c r="J5" s="31">
        <f>(J3-J4)/J3</f>
        <v>0.4</v>
      </c>
      <c r="M5" s="2"/>
    </row>
    <row r="7" spans="1:20" ht="72" x14ac:dyDescent="0.3">
      <c r="A7" s="28" t="s">
        <v>23</v>
      </c>
      <c r="B7" s="23" t="s">
        <v>21</v>
      </c>
      <c r="C7" s="21" t="s">
        <v>3</v>
      </c>
      <c r="D7" s="29" t="s">
        <v>13</v>
      </c>
      <c r="E7" s="29" t="s">
        <v>22</v>
      </c>
      <c r="F7" s="30" t="s">
        <v>12</v>
      </c>
      <c r="G7" s="30" t="s">
        <v>20</v>
      </c>
      <c r="H7" s="22" t="s">
        <v>1</v>
      </c>
      <c r="I7" s="29" t="s">
        <v>11</v>
      </c>
      <c r="J7" s="30" t="s">
        <v>10</v>
      </c>
      <c r="K7" s="22" t="s">
        <v>16</v>
      </c>
      <c r="L7" s="22" t="s">
        <v>17</v>
      </c>
      <c r="M7" s="22" t="s">
        <v>15</v>
      </c>
      <c r="N7" s="22" t="s">
        <v>14</v>
      </c>
      <c r="O7" s="22" t="s">
        <v>18</v>
      </c>
      <c r="P7" s="22" t="s">
        <v>19</v>
      </c>
      <c r="Q7" s="22" t="s">
        <v>4</v>
      </c>
      <c r="R7" s="22" t="s">
        <v>4</v>
      </c>
      <c r="S7" s="22" t="s">
        <v>5</v>
      </c>
      <c r="T7" s="23" t="s">
        <v>6</v>
      </c>
    </row>
    <row r="8" spans="1:20" x14ac:dyDescent="0.3">
      <c r="A8" s="37">
        <v>0</v>
      </c>
      <c r="B8" s="20"/>
      <c r="C8" s="14">
        <v>0</v>
      </c>
      <c r="D8" s="6">
        <v>1</v>
      </c>
      <c r="E8" s="6">
        <v>0.5</v>
      </c>
      <c r="F8" s="6">
        <v>1</v>
      </c>
      <c r="G8" s="6">
        <v>0.3</v>
      </c>
      <c r="H8" s="6"/>
      <c r="I8" s="7">
        <v>-0.5</v>
      </c>
      <c r="J8" s="7">
        <v>-0.7</v>
      </c>
      <c r="K8" s="6"/>
      <c r="L8" s="6"/>
      <c r="M8" s="6"/>
      <c r="N8" s="6"/>
      <c r="O8" s="6"/>
      <c r="P8" s="6"/>
      <c r="Q8" s="6"/>
      <c r="R8" s="6"/>
      <c r="S8" s="6"/>
      <c r="T8" s="15"/>
    </row>
    <row r="9" spans="1:20" x14ac:dyDescent="0.3">
      <c r="A9" s="35">
        <f>B9/$B$48</f>
        <v>2.5000000000000001E-2</v>
      </c>
      <c r="B9" s="32">
        <v>1</v>
      </c>
      <c r="C9" s="24">
        <v>1</v>
      </c>
      <c r="D9" s="7">
        <v>1.01</v>
      </c>
      <c r="E9" s="7">
        <v>0.5</v>
      </c>
      <c r="F9" s="7">
        <v>1.01</v>
      </c>
      <c r="G9" s="7">
        <v>0.3</v>
      </c>
      <c r="H9" s="7">
        <f t="shared" ref="H9:H40" si="0">1/(1+$E$3)^C9</f>
        <v>0.99009900990099009</v>
      </c>
      <c r="I9" s="7">
        <v>-0.52</v>
      </c>
      <c r="J9" s="7">
        <v>-0.71</v>
      </c>
      <c r="K9" s="7">
        <f t="shared" ref="K9:K60" si="1">I9*H9</f>
        <v>-0.51485148514851486</v>
      </c>
      <c r="L9" s="7">
        <f>J9*H9</f>
        <v>-0.70297029702970293</v>
      </c>
      <c r="M9" s="25">
        <f>SUM(K:K)</f>
        <v>-47.200759501754931</v>
      </c>
      <c r="N9" s="25">
        <f>SUM(L:L)</f>
        <v>-46.273800821668267</v>
      </c>
      <c r="O9" s="26">
        <f>E4*M9</f>
        <v>-1.1572150472863683</v>
      </c>
      <c r="P9" s="26">
        <f>E4*N9</f>
        <v>-1.1344889186364868</v>
      </c>
      <c r="Q9" s="7">
        <f t="shared" ref="Q9:Q40" si="2">$O$9</f>
        <v>-1.1572150472863683</v>
      </c>
      <c r="R9" s="7">
        <f t="shared" ref="R9:R40" si="3">$P$9</f>
        <v>-1.1344889186364868</v>
      </c>
      <c r="S9" s="7">
        <f t="shared" ref="S9:S40" si="4">Q9*H9</f>
        <v>-1.1457574725607607</v>
      </c>
      <c r="T9" s="27">
        <f>SUM(S:S)</f>
        <v>-47.200759501754938</v>
      </c>
    </row>
    <row r="10" spans="1:20" x14ac:dyDescent="0.3">
      <c r="A10" s="35">
        <f t="shared" ref="A10:A48" si="5">B10/$B$48</f>
        <v>0.05</v>
      </c>
      <c r="B10" s="33">
        <v>2</v>
      </c>
      <c r="C10" s="16">
        <v>1</v>
      </c>
      <c r="D10" s="8">
        <v>1.02</v>
      </c>
      <c r="E10" s="8">
        <v>0.5</v>
      </c>
      <c r="F10" s="8">
        <f t="shared" ref="F10:F60" si="6">D10-D10*A10*$J$5/2</f>
        <v>1.0098</v>
      </c>
      <c r="G10" s="8">
        <v>0.3</v>
      </c>
      <c r="H10" s="8">
        <f t="shared" si="0"/>
        <v>0.99009900990099009</v>
      </c>
      <c r="I10" s="8">
        <f t="shared" ref="I10:I41" si="7">E10-D10</f>
        <v>-0.52</v>
      </c>
      <c r="J10" s="8">
        <f t="shared" ref="J10:J60" si="8">G10-F10</f>
        <v>-0.70979999999999999</v>
      </c>
      <c r="K10" s="8">
        <f t="shared" si="1"/>
        <v>-0.51485148514851486</v>
      </c>
      <c r="L10" s="8">
        <f t="shared" ref="L10:L60" si="9">J10*H10</f>
        <v>-0.70277227722772273</v>
      </c>
      <c r="M10" s="8"/>
      <c r="N10" s="8"/>
      <c r="O10" s="8"/>
      <c r="P10" s="8"/>
      <c r="Q10" s="8">
        <f t="shared" si="2"/>
        <v>-1.1572150472863683</v>
      </c>
      <c r="R10" s="8">
        <f t="shared" si="3"/>
        <v>-1.1344889186364868</v>
      </c>
      <c r="S10" s="8">
        <f t="shared" si="4"/>
        <v>-1.1457574725607607</v>
      </c>
      <c r="T10" s="18"/>
    </row>
    <row r="11" spans="1:20" x14ac:dyDescent="0.3">
      <c r="A11" s="35">
        <f t="shared" si="5"/>
        <v>7.4999999999999997E-2</v>
      </c>
      <c r="B11" s="33">
        <v>3</v>
      </c>
      <c r="C11" s="16">
        <v>2</v>
      </c>
      <c r="D11" s="8">
        <f t="shared" ref="D11:D60" si="10">D10*1.02</f>
        <v>1.0404</v>
      </c>
      <c r="E11" s="8">
        <v>0.5</v>
      </c>
      <c r="F11" s="8">
        <f t="shared" si="6"/>
        <v>1.024794</v>
      </c>
      <c r="G11" s="8">
        <v>0.3</v>
      </c>
      <c r="H11" s="8">
        <f t="shared" si="0"/>
        <v>0.98029604940692083</v>
      </c>
      <c r="I11" s="8">
        <f t="shared" si="7"/>
        <v>-0.54039999999999999</v>
      </c>
      <c r="J11" s="8">
        <f t="shared" si="8"/>
        <v>-0.72479399999999994</v>
      </c>
      <c r="K11" s="8">
        <f t="shared" si="1"/>
        <v>-0.52975198509950006</v>
      </c>
      <c r="L11" s="8">
        <f t="shared" si="9"/>
        <v>-0.71051269483383972</v>
      </c>
      <c r="M11" s="8"/>
      <c r="N11" s="8"/>
      <c r="O11" s="8"/>
      <c r="P11" s="8"/>
      <c r="Q11" s="8">
        <f t="shared" si="2"/>
        <v>-1.1572150472863683</v>
      </c>
      <c r="R11" s="8">
        <f t="shared" si="3"/>
        <v>-1.1344889186364868</v>
      </c>
      <c r="S11" s="8">
        <f t="shared" si="4"/>
        <v>-1.1344133391690698</v>
      </c>
      <c r="T11" s="18"/>
    </row>
    <row r="12" spans="1:20" x14ac:dyDescent="0.3">
      <c r="A12" s="35">
        <f t="shared" si="5"/>
        <v>0.1</v>
      </c>
      <c r="B12" s="33">
        <v>4</v>
      </c>
      <c r="C12" s="16">
        <v>3</v>
      </c>
      <c r="D12" s="8">
        <f t="shared" si="10"/>
        <v>1.0612079999999999</v>
      </c>
      <c r="E12" s="8">
        <v>0.5</v>
      </c>
      <c r="F12" s="8">
        <f t="shared" si="6"/>
        <v>1.0399838399999999</v>
      </c>
      <c r="G12" s="8">
        <v>0.3</v>
      </c>
      <c r="H12" s="8">
        <f t="shared" si="0"/>
        <v>0.97059014792764453</v>
      </c>
      <c r="I12" s="8">
        <f t="shared" si="7"/>
        <v>-0.56120799999999993</v>
      </c>
      <c r="J12" s="8">
        <f t="shared" si="8"/>
        <v>-0.73998383999999984</v>
      </c>
      <c r="K12" s="8">
        <f t="shared" si="1"/>
        <v>-0.54470295573817751</v>
      </c>
      <c r="L12" s="8">
        <f t="shared" si="9"/>
        <v>-0.71822102472966631</v>
      </c>
      <c r="M12" s="8"/>
      <c r="N12" s="8"/>
      <c r="O12" s="8"/>
      <c r="P12" s="8"/>
      <c r="Q12" s="8">
        <f t="shared" si="2"/>
        <v>-1.1572150472863683</v>
      </c>
      <c r="R12" s="8">
        <f t="shared" si="3"/>
        <v>-1.1344889186364868</v>
      </c>
      <c r="S12" s="8">
        <f t="shared" si="4"/>
        <v>-1.1231815239297722</v>
      </c>
      <c r="T12" s="18"/>
    </row>
    <row r="13" spans="1:20" x14ac:dyDescent="0.3">
      <c r="A13" s="35">
        <f t="shared" si="5"/>
        <v>0.125</v>
      </c>
      <c r="B13" s="33">
        <v>5</v>
      </c>
      <c r="C13" s="16">
        <v>4</v>
      </c>
      <c r="D13" s="8">
        <f t="shared" si="10"/>
        <v>1.08243216</v>
      </c>
      <c r="E13" s="8">
        <v>0.5</v>
      </c>
      <c r="F13" s="8">
        <f t="shared" si="6"/>
        <v>1.055371356</v>
      </c>
      <c r="G13" s="8">
        <v>0.3</v>
      </c>
      <c r="H13" s="8">
        <f t="shared" si="0"/>
        <v>0.96098034448281622</v>
      </c>
      <c r="I13" s="8">
        <f t="shared" si="7"/>
        <v>-0.58243215999999998</v>
      </c>
      <c r="J13" s="8">
        <f t="shared" si="8"/>
        <v>-0.75537135599999994</v>
      </c>
      <c r="K13" s="8">
        <f t="shared" si="1"/>
        <v>-0.55970585775467074</v>
      </c>
      <c r="L13" s="8">
        <f t="shared" si="9"/>
        <v>-0.72589702590133198</v>
      </c>
      <c r="M13" s="8"/>
      <c r="N13" s="8"/>
      <c r="O13" s="8"/>
      <c r="P13" s="8"/>
      <c r="Q13" s="8">
        <f t="shared" si="2"/>
        <v>-1.1572150472863683</v>
      </c>
      <c r="R13" s="8">
        <f t="shared" si="3"/>
        <v>-1.1344889186364868</v>
      </c>
      <c r="S13" s="8">
        <f t="shared" si="4"/>
        <v>-1.1120609147819527</v>
      </c>
      <c r="T13" s="18"/>
    </row>
    <row r="14" spans="1:20" x14ac:dyDescent="0.3">
      <c r="A14" s="35">
        <f t="shared" si="5"/>
        <v>0.15</v>
      </c>
      <c r="B14" s="33">
        <v>6</v>
      </c>
      <c r="C14" s="16">
        <v>5</v>
      </c>
      <c r="D14" s="8">
        <f t="shared" si="10"/>
        <v>1.1040808032</v>
      </c>
      <c r="E14" s="8">
        <v>0.5</v>
      </c>
      <c r="F14" s="8">
        <f t="shared" si="6"/>
        <v>1.070958379104</v>
      </c>
      <c r="G14" s="8">
        <v>0.3</v>
      </c>
      <c r="H14" s="8">
        <f t="shared" si="0"/>
        <v>0.95146568760674888</v>
      </c>
      <c r="I14" s="8">
        <f t="shared" si="7"/>
        <v>-0.60408080320000002</v>
      </c>
      <c r="J14" s="8">
        <f t="shared" si="8"/>
        <v>-0.770958379104</v>
      </c>
      <c r="K14" s="8">
        <f t="shared" si="1"/>
        <v>-0.57476215678672515</v>
      </c>
      <c r="L14" s="8">
        <f t="shared" si="9"/>
        <v>-0.73354044429037191</v>
      </c>
      <c r="M14" s="8"/>
      <c r="N14" s="8"/>
      <c r="O14" s="8"/>
      <c r="P14" s="8"/>
      <c r="Q14" s="8">
        <f t="shared" si="2"/>
        <v>-1.1572150472863683</v>
      </c>
      <c r="R14" s="8">
        <f t="shared" si="3"/>
        <v>-1.1344889186364868</v>
      </c>
      <c r="S14" s="8">
        <f t="shared" si="4"/>
        <v>-1.1010504106752008</v>
      </c>
      <c r="T14" s="18"/>
    </row>
    <row r="15" spans="1:20" x14ac:dyDescent="0.3">
      <c r="A15" s="35">
        <f t="shared" si="5"/>
        <v>0.17499999999999999</v>
      </c>
      <c r="B15" s="33">
        <v>7</v>
      </c>
      <c r="C15" s="16">
        <v>6</v>
      </c>
      <c r="D15" s="8">
        <f t="shared" si="10"/>
        <v>1.1261624192640001</v>
      </c>
      <c r="E15" s="8">
        <v>0.5</v>
      </c>
      <c r="F15" s="8">
        <f t="shared" si="6"/>
        <v>1.0867467345897601</v>
      </c>
      <c r="G15" s="8">
        <v>0.3</v>
      </c>
      <c r="H15" s="8">
        <f t="shared" si="0"/>
        <v>0.94204523525420658</v>
      </c>
      <c r="I15" s="8">
        <f t="shared" si="7"/>
        <v>-0.62616241926400007</v>
      </c>
      <c r="J15" s="8">
        <f t="shared" si="8"/>
        <v>-0.78674673458976008</v>
      </c>
      <c r="K15" s="8">
        <f t="shared" si="1"/>
        <v>-0.58987332356289812</v>
      </c>
      <c r="L15" s="8">
        <f t="shared" si="9"/>
        <v>-0.74115101267208938</v>
      </c>
      <c r="M15" s="8"/>
      <c r="N15" s="8"/>
      <c r="O15" s="8"/>
      <c r="P15" s="8"/>
      <c r="Q15" s="8">
        <f t="shared" si="2"/>
        <v>-1.1572150472863683</v>
      </c>
      <c r="R15" s="8">
        <f t="shared" si="3"/>
        <v>-1.1344889186364868</v>
      </c>
      <c r="S15" s="8">
        <f t="shared" si="4"/>
        <v>-1.0901489214605946</v>
      </c>
      <c r="T15" s="18"/>
    </row>
    <row r="16" spans="1:20" x14ac:dyDescent="0.3">
      <c r="A16" s="35">
        <f t="shared" si="5"/>
        <v>0.2</v>
      </c>
      <c r="B16" s="33">
        <v>8</v>
      </c>
      <c r="C16" s="16">
        <v>7</v>
      </c>
      <c r="D16" s="8">
        <f t="shared" si="10"/>
        <v>1.14868566764928</v>
      </c>
      <c r="E16" s="8">
        <v>0.5</v>
      </c>
      <c r="F16" s="8">
        <f t="shared" si="6"/>
        <v>1.1027382409433089</v>
      </c>
      <c r="G16" s="8">
        <v>0.3</v>
      </c>
      <c r="H16" s="8">
        <f t="shared" si="0"/>
        <v>0.93271805470713554</v>
      </c>
      <c r="I16" s="8">
        <f t="shared" si="7"/>
        <v>-0.64868566764928004</v>
      </c>
      <c r="J16" s="8">
        <f t="shared" si="8"/>
        <v>-0.80273824094330881</v>
      </c>
      <c r="K16" s="8">
        <f t="shared" si="1"/>
        <v>-0.60504083404623588</v>
      </c>
      <c r="L16" s="8">
        <f t="shared" si="9"/>
        <v>-0.74872845053167081</v>
      </c>
      <c r="M16" s="8"/>
      <c r="N16" s="8"/>
      <c r="O16" s="8"/>
      <c r="P16" s="8"/>
      <c r="Q16" s="8">
        <f t="shared" si="2"/>
        <v>-1.1572150472863683</v>
      </c>
      <c r="R16" s="8">
        <f t="shared" si="3"/>
        <v>-1.1344889186364868</v>
      </c>
      <c r="S16" s="8">
        <f t="shared" si="4"/>
        <v>-1.0793553677827672</v>
      </c>
      <c r="T16" s="18"/>
    </row>
    <row r="17" spans="1:20" x14ac:dyDescent="0.3">
      <c r="A17" s="35">
        <f t="shared" si="5"/>
        <v>0.22500000000000001</v>
      </c>
      <c r="B17" s="33">
        <v>9</v>
      </c>
      <c r="C17" s="16">
        <v>8</v>
      </c>
      <c r="D17" s="8">
        <f t="shared" si="10"/>
        <v>1.1716593810022657</v>
      </c>
      <c r="E17" s="8">
        <v>0.5</v>
      </c>
      <c r="F17" s="8">
        <f t="shared" si="6"/>
        <v>1.1189347088571637</v>
      </c>
      <c r="G17" s="8">
        <v>0.3</v>
      </c>
      <c r="H17" s="8">
        <f t="shared" si="0"/>
        <v>0.92348322248231218</v>
      </c>
      <c r="I17" s="8">
        <f t="shared" si="7"/>
        <v>-0.67165938100226574</v>
      </c>
      <c r="J17" s="8">
        <f t="shared" si="8"/>
        <v>-0.81893470885716368</v>
      </c>
      <c r="K17" s="8">
        <f t="shared" si="1"/>
        <v>-0.62026616957844749</v>
      </c>
      <c r="L17" s="8">
        <f t="shared" si="9"/>
        <v>-0.75627246393802761</v>
      </c>
      <c r="M17" s="8"/>
      <c r="N17" s="8"/>
      <c r="O17" s="8"/>
      <c r="P17" s="8"/>
      <c r="Q17" s="8">
        <f t="shared" si="2"/>
        <v>-1.1572150472863683</v>
      </c>
      <c r="R17" s="8">
        <f t="shared" si="3"/>
        <v>-1.1344889186364868</v>
      </c>
      <c r="S17" s="8">
        <f t="shared" si="4"/>
        <v>-1.0686686809730366</v>
      </c>
      <c r="T17" s="18"/>
    </row>
    <row r="18" spans="1:20" x14ac:dyDescent="0.3">
      <c r="A18" s="35">
        <f t="shared" si="5"/>
        <v>0.25</v>
      </c>
      <c r="B18" s="33">
        <v>10</v>
      </c>
      <c r="C18" s="16">
        <v>9</v>
      </c>
      <c r="D18" s="8">
        <f t="shared" si="10"/>
        <v>1.1950925686223111</v>
      </c>
      <c r="E18" s="8">
        <v>0.5</v>
      </c>
      <c r="F18" s="8">
        <f t="shared" si="6"/>
        <v>1.1353379401911956</v>
      </c>
      <c r="G18" s="8">
        <v>0.3</v>
      </c>
      <c r="H18" s="8">
        <f t="shared" si="0"/>
        <v>0.91433982423991289</v>
      </c>
      <c r="I18" s="8">
        <f t="shared" si="7"/>
        <v>-0.69509256862231106</v>
      </c>
      <c r="J18" s="8">
        <f t="shared" si="8"/>
        <v>-0.83533794019119556</v>
      </c>
      <c r="K18" s="8">
        <f t="shared" si="1"/>
        <v>-0.63555081702459348</v>
      </c>
      <c r="L18" s="8">
        <f t="shared" si="9"/>
        <v>-0.76378274541534863</v>
      </c>
      <c r="M18" s="8"/>
      <c r="N18" s="8"/>
      <c r="O18" s="8"/>
      <c r="P18" s="8"/>
      <c r="Q18" s="8">
        <f t="shared" si="2"/>
        <v>-1.1572150472863683</v>
      </c>
      <c r="R18" s="8">
        <f t="shared" si="3"/>
        <v>-1.1344889186364868</v>
      </c>
      <c r="S18" s="8">
        <f t="shared" si="4"/>
        <v>-1.0580878029436005</v>
      </c>
      <c r="T18" s="18"/>
    </row>
    <row r="19" spans="1:20" x14ac:dyDescent="0.3">
      <c r="A19" s="35">
        <f t="shared" si="5"/>
        <v>0.27500000000000002</v>
      </c>
      <c r="B19" s="33">
        <v>11</v>
      </c>
      <c r="C19" s="16">
        <v>10</v>
      </c>
      <c r="D19" s="8">
        <f t="shared" si="10"/>
        <v>1.2189944199947573</v>
      </c>
      <c r="E19" s="8">
        <v>0.5</v>
      </c>
      <c r="F19" s="8">
        <f t="shared" si="6"/>
        <v>1.1519497268950456</v>
      </c>
      <c r="G19" s="8">
        <v>0.3</v>
      </c>
      <c r="H19" s="8">
        <f t="shared" si="0"/>
        <v>0.90528695469298315</v>
      </c>
      <c r="I19" s="8">
        <f t="shared" si="7"/>
        <v>-0.71899441999475733</v>
      </c>
      <c r="J19" s="8">
        <f t="shared" si="8"/>
        <v>-0.85194972689504556</v>
      </c>
      <c r="K19" s="8">
        <f t="shared" si="1"/>
        <v>-0.65089626891830155</v>
      </c>
      <c r="L19" s="8">
        <f t="shared" si="9"/>
        <v>-0.77125897381233444</v>
      </c>
      <c r="M19" s="8"/>
      <c r="N19" s="8"/>
      <c r="O19" s="8"/>
      <c r="P19" s="8"/>
      <c r="Q19" s="8">
        <f t="shared" si="2"/>
        <v>-1.1572150472863683</v>
      </c>
      <c r="R19" s="8">
        <f t="shared" si="3"/>
        <v>-1.1344889186364868</v>
      </c>
      <c r="S19" s="8">
        <f t="shared" si="4"/>
        <v>-1.0476116860827729</v>
      </c>
      <c r="T19" s="18"/>
    </row>
    <row r="20" spans="1:20" x14ac:dyDescent="0.3">
      <c r="A20" s="35">
        <f t="shared" si="5"/>
        <v>0.3</v>
      </c>
      <c r="B20" s="33">
        <v>12</v>
      </c>
      <c r="C20" s="16">
        <v>11</v>
      </c>
      <c r="D20" s="8">
        <f t="shared" si="10"/>
        <v>1.2433743083946525</v>
      </c>
      <c r="E20" s="8">
        <v>0.5</v>
      </c>
      <c r="F20" s="8">
        <f t="shared" si="6"/>
        <v>1.1687718498909734</v>
      </c>
      <c r="G20" s="8">
        <v>0.3</v>
      </c>
      <c r="H20" s="8">
        <f t="shared" si="0"/>
        <v>0.89632371751780526</v>
      </c>
      <c r="I20" s="8">
        <f t="shared" si="7"/>
        <v>-0.74337430839465246</v>
      </c>
      <c r="J20" s="8">
        <f t="shared" si="8"/>
        <v>-0.86877184989097334</v>
      </c>
      <c r="K20" s="8">
        <f t="shared" si="1"/>
        <v>-0.66630402360752228</v>
      </c>
      <c r="L20" s="8">
        <f t="shared" si="9"/>
        <v>-0.77870081416909787</v>
      </c>
      <c r="M20" s="8"/>
      <c r="N20" s="8"/>
      <c r="O20" s="8"/>
      <c r="P20" s="8"/>
      <c r="Q20" s="8">
        <f t="shared" si="2"/>
        <v>-1.1572150472863683</v>
      </c>
      <c r="R20" s="8">
        <f t="shared" si="3"/>
        <v>-1.1344889186364868</v>
      </c>
      <c r="S20" s="8">
        <f t="shared" si="4"/>
        <v>-1.0372392931512604</v>
      </c>
      <c r="T20" s="18"/>
    </row>
    <row r="21" spans="1:20" x14ac:dyDescent="0.3">
      <c r="A21" s="35">
        <f t="shared" si="5"/>
        <v>0.32500000000000001</v>
      </c>
      <c r="B21" s="33">
        <v>13</v>
      </c>
      <c r="C21" s="16">
        <v>12</v>
      </c>
      <c r="D21" s="8">
        <f t="shared" si="10"/>
        <v>1.2682417945625455</v>
      </c>
      <c r="E21" s="8">
        <v>0.5</v>
      </c>
      <c r="F21" s="8">
        <f t="shared" si="6"/>
        <v>1.18580607791598</v>
      </c>
      <c r="G21" s="8">
        <v>0.3</v>
      </c>
      <c r="H21" s="8">
        <f t="shared" si="0"/>
        <v>0.88744922526515368</v>
      </c>
      <c r="I21" s="8">
        <f t="shared" si="7"/>
        <v>-0.76824179456254549</v>
      </c>
      <c r="J21" s="8">
        <f t="shared" si="8"/>
        <v>-0.88580607791597998</v>
      </c>
      <c r="K21" s="8">
        <f t="shared" si="1"/>
        <v>-0.68177558540084238</v>
      </c>
      <c r="L21" s="8">
        <f t="shared" si="9"/>
        <v>-0.78610791758170084</v>
      </c>
      <c r="M21" s="8"/>
      <c r="N21" s="8"/>
      <c r="O21" s="8"/>
      <c r="P21" s="8"/>
      <c r="Q21" s="8">
        <f t="shared" si="2"/>
        <v>-1.1572150472863683</v>
      </c>
      <c r="R21" s="8">
        <f t="shared" si="3"/>
        <v>-1.1344889186364868</v>
      </c>
      <c r="S21" s="8">
        <f t="shared" si="4"/>
        <v>-1.0269695971794657</v>
      </c>
      <c r="T21" s="18"/>
    </row>
    <row r="22" spans="1:20" x14ac:dyDescent="0.3">
      <c r="A22" s="35">
        <f t="shared" si="5"/>
        <v>0.35</v>
      </c>
      <c r="B22" s="33">
        <v>14</v>
      </c>
      <c r="C22" s="16">
        <v>13</v>
      </c>
      <c r="D22" s="8">
        <f t="shared" si="10"/>
        <v>1.2936066304537963</v>
      </c>
      <c r="E22" s="8">
        <v>0.5</v>
      </c>
      <c r="F22" s="8">
        <f t="shared" si="6"/>
        <v>1.2030541663220307</v>
      </c>
      <c r="G22" s="8">
        <v>0.3</v>
      </c>
      <c r="H22" s="8">
        <f t="shared" si="0"/>
        <v>0.87866259927242929</v>
      </c>
      <c r="I22" s="8">
        <f t="shared" si="7"/>
        <v>-0.79360663045379631</v>
      </c>
      <c r="J22" s="8">
        <f t="shared" si="8"/>
        <v>-0.90305416632203062</v>
      </c>
      <c r="K22" s="8">
        <f t="shared" si="1"/>
        <v>-0.69731246471436692</v>
      </c>
      <c r="L22" s="8">
        <f t="shared" si="9"/>
        <v>-0.79347992106431209</v>
      </c>
      <c r="M22" s="8"/>
      <c r="N22" s="8"/>
      <c r="O22" s="8"/>
      <c r="P22" s="8"/>
      <c r="Q22" s="8">
        <f t="shared" si="2"/>
        <v>-1.1572150472863683</v>
      </c>
      <c r="R22" s="8">
        <f t="shared" si="3"/>
        <v>-1.1344889186364868</v>
      </c>
      <c r="S22" s="8">
        <f t="shared" si="4"/>
        <v>-1.0168015813658076</v>
      </c>
      <c r="T22" s="18"/>
    </row>
    <row r="23" spans="1:20" x14ac:dyDescent="0.3">
      <c r="A23" s="35">
        <f t="shared" si="5"/>
        <v>0.375</v>
      </c>
      <c r="B23" s="33">
        <v>15</v>
      </c>
      <c r="C23" s="16">
        <v>14</v>
      </c>
      <c r="D23" s="8">
        <f t="shared" si="10"/>
        <v>1.3194787630628724</v>
      </c>
      <c r="E23" s="8">
        <v>0.5</v>
      </c>
      <c r="F23" s="8">
        <f t="shared" si="6"/>
        <v>1.2205178558331569</v>
      </c>
      <c r="G23" s="8">
        <v>0.3</v>
      </c>
      <c r="H23" s="8">
        <f t="shared" si="0"/>
        <v>0.86996296957666264</v>
      </c>
      <c r="I23" s="8">
        <f t="shared" si="7"/>
        <v>-0.81947876306287237</v>
      </c>
      <c r="J23" s="8">
        <f t="shared" si="8"/>
        <v>-0.92051785583315682</v>
      </c>
      <c r="K23" s="8">
        <f t="shared" si="1"/>
        <v>-0.71291617821918674</v>
      </c>
      <c r="L23" s="8">
        <f t="shared" si="9"/>
        <v>-0.8008164474089553</v>
      </c>
      <c r="M23" s="8"/>
      <c r="N23" s="8"/>
      <c r="O23" s="8"/>
      <c r="P23" s="8"/>
      <c r="Q23" s="8">
        <f t="shared" si="2"/>
        <v>-1.1572150472863683</v>
      </c>
      <c r="R23" s="8">
        <f t="shared" si="3"/>
        <v>-1.1344889186364868</v>
      </c>
      <c r="S23" s="8">
        <f t="shared" si="4"/>
        <v>-1.006734238976047</v>
      </c>
      <c r="T23" s="18"/>
    </row>
    <row r="24" spans="1:20" x14ac:dyDescent="0.3">
      <c r="A24" s="35">
        <f t="shared" si="5"/>
        <v>0.4</v>
      </c>
      <c r="B24" s="33">
        <v>16</v>
      </c>
      <c r="C24" s="16">
        <v>15</v>
      </c>
      <c r="D24" s="8">
        <f t="shared" si="10"/>
        <v>1.3458683383241299</v>
      </c>
      <c r="E24" s="8">
        <v>0.5</v>
      </c>
      <c r="F24" s="8">
        <f t="shared" si="6"/>
        <v>1.2381988712581995</v>
      </c>
      <c r="G24" s="8">
        <v>0.3</v>
      </c>
      <c r="H24" s="8">
        <f t="shared" si="0"/>
        <v>0.86134947482837909</v>
      </c>
      <c r="I24" s="8">
        <f t="shared" si="7"/>
        <v>-0.84586833832412989</v>
      </c>
      <c r="J24" s="8">
        <f t="shared" si="8"/>
        <v>-0.93819887125819945</v>
      </c>
      <c r="K24" s="8">
        <f t="shared" si="1"/>
        <v>-0.72858824898944297</v>
      </c>
      <c r="L24" s="8">
        <f t="shared" si="9"/>
        <v>-0.80811710504282819</v>
      </c>
      <c r="M24" s="8"/>
      <c r="N24" s="8"/>
      <c r="O24" s="8"/>
      <c r="P24" s="8"/>
      <c r="Q24" s="8">
        <f t="shared" si="2"/>
        <v>-1.1572150472863683</v>
      </c>
      <c r="R24" s="8">
        <f t="shared" si="3"/>
        <v>-1.1344889186364868</v>
      </c>
      <c r="S24" s="8">
        <f t="shared" si="4"/>
        <v>-0.99676657324361118</v>
      </c>
      <c r="T24" s="18"/>
    </row>
    <row r="25" spans="1:20" x14ac:dyDescent="0.3">
      <c r="A25" s="35">
        <f t="shared" si="5"/>
        <v>0.42499999999999999</v>
      </c>
      <c r="B25" s="33">
        <v>17</v>
      </c>
      <c r="C25" s="16">
        <v>16</v>
      </c>
      <c r="D25" s="8">
        <f t="shared" si="10"/>
        <v>1.3727857050906125</v>
      </c>
      <c r="E25" s="8">
        <v>0.5</v>
      </c>
      <c r="F25" s="8">
        <f t="shared" si="6"/>
        <v>1.2560989201579105</v>
      </c>
      <c r="G25" s="8">
        <v>0.3</v>
      </c>
      <c r="H25" s="8">
        <f t="shared" si="0"/>
        <v>0.8528212622063156</v>
      </c>
      <c r="I25" s="8">
        <f t="shared" si="7"/>
        <v>-0.87278570509061248</v>
      </c>
      <c r="J25" s="8">
        <f t="shared" si="8"/>
        <v>-0.95609892015791043</v>
      </c>
      <c r="K25" s="8">
        <f t="shared" si="1"/>
        <v>-0.74433020665100524</v>
      </c>
      <c r="L25" s="8">
        <f t="shared" si="9"/>
        <v>-0.81538148788316456</v>
      </c>
      <c r="M25" s="8"/>
      <c r="N25" s="8"/>
      <c r="O25" s="8"/>
      <c r="P25" s="8"/>
      <c r="Q25" s="8">
        <f t="shared" si="2"/>
        <v>-1.1572150472863683</v>
      </c>
      <c r="R25" s="8">
        <f t="shared" si="3"/>
        <v>-1.1344889186364868</v>
      </c>
      <c r="S25" s="8">
        <f t="shared" si="4"/>
        <v>-0.98689759727090176</v>
      </c>
      <c r="T25" s="18"/>
    </row>
    <row r="26" spans="1:20" x14ac:dyDescent="0.3">
      <c r="A26" s="35">
        <f t="shared" si="5"/>
        <v>0.45</v>
      </c>
      <c r="B26" s="33">
        <v>18</v>
      </c>
      <c r="C26" s="16">
        <v>17</v>
      </c>
      <c r="D26" s="8">
        <f t="shared" si="10"/>
        <v>1.4002414191924248</v>
      </c>
      <c r="E26" s="8">
        <v>0.5</v>
      </c>
      <c r="F26" s="8">
        <f t="shared" si="6"/>
        <v>1.2742196914651065</v>
      </c>
      <c r="G26" s="8">
        <v>0.3</v>
      </c>
      <c r="H26" s="8">
        <f t="shared" si="0"/>
        <v>0.84437748733298568</v>
      </c>
      <c r="I26" s="8">
        <f t="shared" si="7"/>
        <v>-0.90024141919242484</v>
      </c>
      <c r="J26" s="8">
        <f t="shared" si="8"/>
        <v>-0.97421969146510645</v>
      </c>
      <c r="K26" s="8">
        <f t="shared" si="1"/>
        <v>-0.76014358753078071</v>
      </c>
      <c r="L26" s="8">
        <f t="shared" si="9"/>
        <v>-0.82260917518962318</v>
      </c>
      <c r="M26" s="8"/>
      <c r="N26" s="8"/>
      <c r="O26" s="8"/>
      <c r="P26" s="8"/>
      <c r="Q26" s="8">
        <f t="shared" si="2"/>
        <v>-1.1572150472863683</v>
      </c>
      <c r="R26" s="8">
        <f t="shared" si="3"/>
        <v>-1.1344889186364868</v>
      </c>
      <c r="S26" s="8">
        <f t="shared" si="4"/>
        <v>-0.97712633393158588</v>
      </c>
      <c r="T26" s="18"/>
    </row>
    <row r="27" spans="1:20" x14ac:dyDescent="0.3">
      <c r="A27" s="35">
        <f t="shared" si="5"/>
        <v>0.47499999999999998</v>
      </c>
      <c r="B27" s="33">
        <v>19</v>
      </c>
      <c r="C27" s="16">
        <v>18</v>
      </c>
      <c r="D27" s="8">
        <f t="shared" si="10"/>
        <v>1.4282462475762734</v>
      </c>
      <c r="E27" s="8">
        <v>0.5</v>
      </c>
      <c r="F27" s="8">
        <f t="shared" si="6"/>
        <v>1.2925628540565275</v>
      </c>
      <c r="G27" s="8">
        <v>0.3</v>
      </c>
      <c r="H27" s="8">
        <f t="shared" si="0"/>
        <v>0.83601731419107495</v>
      </c>
      <c r="I27" s="8">
        <f t="shared" si="7"/>
        <v>-0.92824624757627339</v>
      </c>
      <c r="J27" s="8">
        <f t="shared" si="8"/>
        <v>-0.99256285405652744</v>
      </c>
      <c r="K27" s="8">
        <f t="shared" si="1"/>
        <v>-0.77602993480665972</v>
      </c>
      <c r="L27" s="8">
        <f t="shared" si="9"/>
        <v>-0.82979973141416596</v>
      </c>
      <c r="M27" s="8"/>
      <c r="N27" s="8"/>
      <c r="O27" s="8"/>
      <c r="P27" s="8"/>
      <c r="Q27" s="8">
        <f t="shared" si="2"/>
        <v>-1.1572150472863683</v>
      </c>
      <c r="R27" s="8">
        <f t="shared" si="3"/>
        <v>-1.1344889186364868</v>
      </c>
      <c r="S27" s="8">
        <f t="shared" si="4"/>
        <v>-0.96745181577384742</v>
      </c>
      <c r="T27" s="18"/>
    </row>
    <row r="28" spans="1:20" x14ac:dyDescent="0.3">
      <c r="A28" s="35">
        <f t="shared" si="5"/>
        <v>0.5</v>
      </c>
      <c r="B28" s="33">
        <v>20</v>
      </c>
      <c r="C28" s="16">
        <v>19</v>
      </c>
      <c r="D28" s="8">
        <f t="shared" si="10"/>
        <v>1.4568111725277988</v>
      </c>
      <c r="E28" s="8">
        <v>0.5</v>
      </c>
      <c r="F28" s="8">
        <f t="shared" si="6"/>
        <v>1.3111300552750189</v>
      </c>
      <c r="G28" s="8">
        <v>0.3</v>
      </c>
      <c r="H28" s="8">
        <f t="shared" si="0"/>
        <v>0.82773991504066846</v>
      </c>
      <c r="I28" s="8">
        <f t="shared" si="7"/>
        <v>-0.95681117252779879</v>
      </c>
      <c r="J28" s="8">
        <f t="shared" si="8"/>
        <v>-1.0111300552750189</v>
      </c>
      <c r="K28" s="8">
        <f t="shared" si="1"/>
        <v>-0.7919907986581225</v>
      </c>
      <c r="L28" s="8">
        <f t="shared" si="9"/>
        <v>-0.83695270604841054</v>
      </c>
      <c r="M28" s="8"/>
      <c r="N28" s="8"/>
      <c r="O28" s="8"/>
      <c r="P28" s="8"/>
      <c r="Q28" s="8">
        <f t="shared" si="2"/>
        <v>-1.1572150472863683</v>
      </c>
      <c r="R28" s="8">
        <f t="shared" si="3"/>
        <v>-1.1344889186364868</v>
      </c>
      <c r="S28" s="8">
        <f t="shared" si="4"/>
        <v>-0.95787308492460155</v>
      </c>
      <c r="T28" s="18"/>
    </row>
    <row r="29" spans="1:20" x14ac:dyDescent="0.3">
      <c r="A29" s="35">
        <f t="shared" si="5"/>
        <v>0.52500000000000002</v>
      </c>
      <c r="B29" s="33">
        <v>21</v>
      </c>
      <c r="C29" s="16">
        <v>20</v>
      </c>
      <c r="D29" s="8">
        <f t="shared" si="10"/>
        <v>1.4859473959783549</v>
      </c>
      <c r="E29" s="8">
        <v>0.5</v>
      </c>
      <c r="F29" s="8">
        <f t="shared" si="6"/>
        <v>1.3299229194006277</v>
      </c>
      <c r="G29" s="8">
        <v>0.3</v>
      </c>
      <c r="H29" s="8">
        <f t="shared" si="0"/>
        <v>0.81954447033729538</v>
      </c>
      <c r="I29" s="8">
        <f t="shared" si="7"/>
        <v>-0.9859473959783549</v>
      </c>
      <c r="J29" s="8">
        <f t="shared" si="8"/>
        <v>-1.0299229194006276</v>
      </c>
      <c r="K29" s="8">
        <f t="shared" si="1"/>
        <v>-0.80802773641751646</v>
      </c>
      <c r="L29" s="8">
        <f t="shared" si="9"/>
        <v>-0.84406763346842839</v>
      </c>
      <c r="M29" s="8"/>
      <c r="N29" s="8"/>
      <c r="O29" s="8"/>
      <c r="P29" s="8"/>
      <c r="Q29" s="8">
        <f t="shared" si="2"/>
        <v>-1.1572150472863683</v>
      </c>
      <c r="R29" s="8">
        <f t="shared" si="3"/>
        <v>-1.1344889186364868</v>
      </c>
      <c r="S29" s="8">
        <f t="shared" si="4"/>
        <v>-0.94838919299465485</v>
      </c>
      <c r="T29" s="18"/>
    </row>
    <row r="30" spans="1:20" x14ac:dyDescent="0.3">
      <c r="A30" s="35">
        <f t="shared" si="5"/>
        <v>0.55000000000000004</v>
      </c>
      <c r="B30" s="33">
        <v>22</v>
      </c>
      <c r="C30" s="16">
        <v>21</v>
      </c>
      <c r="D30" s="8">
        <f t="shared" si="10"/>
        <v>1.5156663438979221</v>
      </c>
      <c r="E30" s="8">
        <v>0.5</v>
      </c>
      <c r="F30" s="8">
        <f t="shared" si="6"/>
        <v>1.3489430460691507</v>
      </c>
      <c r="G30" s="8">
        <v>0.3</v>
      </c>
      <c r="H30" s="8">
        <f t="shared" si="0"/>
        <v>0.81143016865078765</v>
      </c>
      <c r="I30" s="8">
        <f t="shared" si="7"/>
        <v>-1.0156663438979221</v>
      </c>
      <c r="J30" s="8">
        <f t="shared" si="8"/>
        <v>-1.0489430460691507</v>
      </c>
      <c r="K30" s="8">
        <f t="shared" si="1"/>
        <v>-0.82414231272201977</v>
      </c>
      <c r="L30" s="8">
        <f t="shared" si="9"/>
        <v>-0.85114403277696182</v>
      </c>
      <c r="M30" s="8"/>
      <c r="N30" s="8"/>
      <c r="O30" s="8"/>
      <c r="P30" s="8"/>
      <c r="Q30" s="8">
        <f t="shared" si="2"/>
        <v>-1.1572150472863683</v>
      </c>
      <c r="R30" s="8">
        <f t="shared" si="3"/>
        <v>-1.1344889186364868</v>
      </c>
      <c r="S30" s="8">
        <f t="shared" si="4"/>
        <v>-0.93899920098480705</v>
      </c>
      <c r="T30" s="18"/>
    </row>
    <row r="31" spans="1:20" x14ac:dyDescent="0.3">
      <c r="A31" s="35">
        <f t="shared" si="5"/>
        <v>0.57499999999999996</v>
      </c>
      <c r="B31" s="33">
        <v>23</v>
      </c>
      <c r="C31" s="16">
        <v>22</v>
      </c>
      <c r="D31" s="8">
        <f t="shared" si="10"/>
        <v>1.5459796707758806</v>
      </c>
      <c r="E31" s="8">
        <v>0.5</v>
      </c>
      <c r="F31" s="8">
        <f t="shared" si="6"/>
        <v>1.3681920086366544</v>
      </c>
      <c r="G31" s="8">
        <v>0.3</v>
      </c>
      <c r="H31" s="8">
        <f t="shared" si="0"/>
        <v>0.80339620658493804</v>
      </c>
      <c r="I31" s="8">
        <f t="shared" si="7"/>
        <v>-1.0459796707758806</v>
      </c>
      <c r="J31" s="8">
        <f t="shared" si="8"/>
        <v>-1.0681920086366543</v>
      </c>
      <c r="K31" s="8">
        <f t="shared" si="1"/>
        <v>-0.84033609966630485</v>
      </c>
      <c r="L31" s="8">
        <f t="shared" si="9"/>
        <v>-0.85818140764303341</v>
      </c>
      <c r="M31" s="8"/>
      <c r="N31" s="8"/>
      <c r="O31" s="8"/>
      <c r="P31" s="8"/>
      <c r="Q31" s="8">
        <f t="shared" si="2"/>
        <v>-1.1572150472863683</v>
      </c>
      <c r="R31" s="8">
        <f t="shared" si="3"/>
        <v>-1.1344889186364868</v>
      </c>
      <c r="S31" s="8">
        <f t="shared" si="4"/>
        <v>-0.92970217919287801</v>
      </c>
      <c r="T31" s="18"/>
    </row>
    <row r="32" spans="1:20" x14ac:dyDescent="0.3">
      <c r="A32" s="35">
        <f t="shared" si="5"/>
        <v>0.6</v>
      </c>
      <c r="B32" s="33">
        <v>24</v>
      </c>
      <c r="C32" s="16">
        <v>23</v>
      </c>
      <c r="D32" s="8">
        <f t="shared" si="10"/>
        <v>1.5768992641913981</v>
      </c>
      <c r="E32" s="8">
        <v>0.5</v>
      </c>
      <c r="F32" s="8">
        <f t="shared" si="6"/>
        <v>1.3876713524884303</v>
      </c>
      <c r="G32" s="8">
        <v>0.3</v>
      </c>
      <c r="H32" s="8">
        <f t="shared" si="0"/>
        <v>0.79544178869795856</v>
      </c>
      <c r="I32" s="8">
        <f t="shared" si="7"/>
        <v>-1.0768992641913981</v>
      </c>
      <c r="J32" s="8">
        <f t="shared" si="8"/>
        <v>-1.0876713524884303</v>
      </c>
      <c r="K32" s="8">
        <f t="shared" si="1"/>
        <v>-0.85661067695592119</v>
      </c>
      <c r="L32" s="8">
        <f t="shared" si="9"/>
        <v>-0.86517924613892472</v>
      </c>
      <c r="M32" s="8"/>
      <c r="N32" s="8"/>
      <c r="O32" s="8"/>
      <c r="P32" s="8"/>
      <c r="Q32" s="8">
        <f t="shared" si="2"/>
        <v>-1.1572150472863683</v>
      </c>
      <c r="R32" s="8">
        <f t="shared" si="3"/>
        <v>-1.1344889186364868</v>
      </c>
      <c r="S32" s="8">
        <f t="shared" si="4"/>
        <v>-0.9204972071216615</v>
      </c>
      <c r="T32" s="18"/>
    </row>
    <row r="33" spans="1:20" x14ac:dyDescent="0.3">
      <c r="A33" s="35">
        <f t="shared" si="5"/>
        <v>0.625</v>
      </c>
      <c r="B33" s="33">
        <v>25</v>
      </c>
      <c r="C33" s="16">
        <v>24</v>
      </c>
      <c r="D33" s="8">
        <f t="shared" si="10"/>
        <v>1.6084372494752261</v>
      </c>
      <c r="E33" s="8">
        <v>0.5</v>
      </c>
      <c r="F33" s="8">
        <f t="shared" si="6"/>
        <v>1.4073825932908228</v>
      </c>
      <c r="G33" s="8">
        <v>0.3</v>
      </c>
      <c r="H33" s="8">
        <f t="shared" si="0"/>
        <v>0.78756612742372123</v>
      </c>
      <c r="I33" s="8">
        <f t="shared" si="7"/>
        <v>-1.1084372494752261</v>
      </c>
      <c r="J33" s="8">
        <f t="shared" si="8"/>
        <v>-1.1073825932908228</v>
      </c>
      <c r="K33" s="8">
        <f t="shared" si="1"/>
        <v>-0.87296763206140504</v>
      </c>
      <c r="L33" s="8">
        <f t="shared" si="9"/>
        <v>-0.87213702057449105</v>
      </c>
      <c r="M33" s="8"/>
      <c r="N33" s="8"/>
      <c r="O33" s="8"/>
      <c r="P33" s="8"/>
      <c r="Q33" s="8">
        <f t="shared" si="2"/>
        <v>-1.1572150472863683</v>
      </c>
      <c r="R33" s="8">
        <f t="shared" si="3"/>
        <v>-1.1344889186364868</v>
      </c>
      <c r="S33" s="8">
        <f t="shared" si="4"/>
        <v>-0.91138337338778352</v>
      </c>
      <c r="T33" s="18"/>
    </row>
    <row r="34" spans="1:20" x14ac:dyDescent="0.3">
      <c r="A34" s="35">
        <f t="shared" si="5"/>
        <v>0.65</v>
      </c>
      <c r="B34" s="33">
        <v>26</v>
      </c>
      <c r="C34" s="16">
        <v>25</v>
      </c>
      <c r="D34" s="8">
        <f t="shared" si="10"/>
        <v>1.6406059944647307</v>
      </c>
      <c r="E34" s="8">
        <v>0.5</v>
      </c>
      <c r="F34" s="8">
        <f t="shared" si="6"/>
        <v>1.4273272151843157</v>
      </c>
      <c r="G34" s="8">
        <v>0.3</v>
      </c>
      <c r="H34" s="8">
        <f t="shared" si="0"/>
        <v>0.77976844299378323</v>
      </c>
      <c r="I34" s="8">
        <f t="shared" si="7"/>
        <v>-1.1406059944647307</v>
      </c>
      <c r="J34" s="8">
        <f t="shared" si="8"/>
        <v>-1.1273272151843157</v>
      </c>
      <c r="K34" s="8">
        <f t="shared" si="1"/>
        <v>-0.88940856037313876</v>
      </c>
      <c r="L34" s="8">
        <f t="shared" si="9"/>
        <v>-0.87905418732879148</v>
      </c>
      <c r="M34" s="8"/>
      <c r="N34" s="8"/>
      <c r="O34" s="8"/>
      <c r="P34" s="8"/>
      <c r="Q34" s="8">
        <f t="shared" si="2"/>
        <v>-1.1572150472863683</v>
      </c>
      <c r="R34" s="8">
        <f t="shared" si="3"/>
        <v>-1.1344889186364868</v>
      </c>
      <c r="S34" s="8">
        <f t="shared" si="4"/>
        <v>-0.90235977563146863</v>
      </c>
      <c r="T34" s="18"/>
    </row>
    <row r="35" spans="1:20" x14ac:dyDescent="0.3">
      <c r="A35" s="35">
        <f t="shared" si="5"/>
        <v>0.67500000000000004</v>
      </c>
      <c r="B35" s="33">
        <v>27</v>
      </c>
      <c r="C35" s="16">
        <v>26</v>
      </c>
      <c r="D35" s="8">
        <f t="shared" si="10"/>
        <v>1.6734181143540252</v>
      </c>
      <c r="E35" s="8">
        <v>0.5</v>
      </c>
      <c r="F35" s="8">
        <f t="shared" si="6"/>
        <v>1.4475066689162317</v>
      </c>
      <c r="G35" s="8">
        <v>0.3</v>
      </c>
      <c r="H35" s="8">
        <f t="shared" si="0"/>
        <v>0.77204796336018144</v>
      </c>
      <c r="I35" s="8">
        <f t="shared" si="7"/>
        <v>-1.1734181143540252</v>
      </c>
      <c r="J35" s="8">
        <f t="shared" si="8"/>
        <v>-1.1475066689162317</v>
      </c>
      <c r="K35" s="8">
        <f t="shared" si="1"/>
        <v>-0.90593506535696966</v>
      </c>
      <c r="L35" s="8">
        <f t="shared" si="9"/>
        <v>-0.8859301866790027</v>
      </c>
      <c r="M35" s="8"/>
      <c r="N35" s="8"/>
      <c r="O35" s="8"/>
      <c r="P35" s="8"/>
      <c r="Q35" s="8">
        <f t="shared" si="2"/>
        <v>-1.1572150472863683</v>
      </c>
      <c r="R35" s="8">
        <f t="shared" si="3"/>
        <v>-1.1344889186364868</v>
      </c>
      <c r="S35" s="8">
        <f t="shared" si="4"/>
        <v>-0.8934255204271967</v>
      </c>
      <c r="T35" s="18"/>
    </row>
    <row r="36" spans="1:20" x14ac:dyDescent="0.3">
      <c r="A36" s="35">
        <f t="shared" si="5"/>
        <v>0.7</v>
      </c>
      <c r="B36" s="33">
        <v>28</v>
      </c>
      <c r="C36" s="16">
        <v>27</v>
      </c>
      <c r="D36" s="8">
        <f t="shared" si="10"/>
        <v>1.7068864766411058</v>
      </c>
      <c r="E36" s="8">
        <v>0.5</v>
      </c>
      <c r="F36" s="8">
        <f t="shared" si="6"/>
        <v>1.4679223699113511</v>
      </c>
      <c r="G36" s="8">
        <v>0.3</v>
      </c>
      <c r="H36" s="8">
        <f t="shared" si="0"/>
        <v>0.76440392411899183</v>
      </c>
      <c r="I36" s="8">
        <f t="shared" si="7"/>
        <v>-1.2068864766411058</v>
      </c>
      <c r="J36" s="8">
        <f t="shared" si="8"/>
        <v>-1.167922369911351</v>
      </c>
      <c r="K36" s="8">
        <f t="shared" si="1"/>
        <v>-0.92254875871060527</v>
      </c>
      <c r="L36" s="8">
        <f t="shared" si="9"/>
        <v>-0.89276444262658949</v>
      </c>
      <c r="M36" s="8"/>
      <c r="N36" s="8"/>
      <c r="O36" s="8"/>
      <c r="P36" s="8"/>
      <c r="Q36" s="8">
        <f t="shared" si="2"/>
        <v>-1.1572150472863683</v>
      </c>
      <c r="R36" s="8">
        <f t="shared" si="3"/>
        <v>-1.1344889186364868</v>
      </c>
      <c r="S36" s="8">
        <f t="shared" si="4"/>
        <v>-0.88457972319524458</v>
      </c>
      <c r="T36" s="18"/>
    </row>
    <row r="37" spans="1:20" x14ac:dyDescent="0.3">
      <c r="A37" s="35">
        <f t="shared" si="5"/>
        <v>0.72499999999999998</v>
      </c>
      <c r="B37" s="33">
        <v>29</v>
      </c>
      <c r="C37" s="16">
        <v>28</v>
      </c>
      <c r="D37" s="8">
        <f t="shared" si="10"/>
        <v>1.7410242061739281</v>
      </c>
      <c r="E37" s="8">
        <v>0.5</v>
      </c>
      <c r="F37" s="8">
        <f t="shared" si="6"/>
        <v>1.4885756962787084</v>
      </c>
      <c r="G37" s="8">
        <v>0.3</v>
      </c>
      <c r="H37" s="8">
        <f t="shared" si="0"/>
        <v>0.75683556843464528</v>
      </c>
      <c r="I37" s="8">
        <f t="shared" si="7"/>
        <v>-1.2410242061739281</v>
      </c>
      <c r="J37" s="8">
        <f t="shared" si="8"/>
        <v>-1.1885756962787084</v>
      </c>
      <c r="K37" s="8">
        <f t="shared" si="1"/>
        <v>-0.93925126052079921</v>
      </c>
      <c r="L37" s="8">
        <f t="shared" si="9"/>
        <v>-0.89955636272070061</v>
      </c>
      <c r="M37" s="8"/>
      <c r="N37" s="8"/>
      <c r="O37" s="8"/>
      <c r="P37" s="8"/>
      <c r="Q37" s="8">
        <f t="shared" si="2"/>
        <v>-1.1572150472863683</v>
      </c>
      <c r="R37" s="8">
        <f t="shared" si="3"/>
        <v>-1.1344889186364868</v>
      </c>
      <c r="S37" s="8">
        <f t="shared" si="4"/>
        <v>-0.87582150811410342</v>
      </c>
      <c r="T37" s="18"/>
    </row>
    <row r="38" spans="1:20" x14ac:dyDescent="0.3">
      <c r="A38" s="35">
        <f t="shared" si="5"/>
        <v>0.75</v>
      </c>
      <c r="B38" s="33">
        <v>30</v>
      </c>
      <c r="C38" s="16">
        <v>29</v>
      </c>
      <c r="D38" s="8">
        <f t="shared" si="10"/>
        <v>1.7758446902974065</v>
      </c>
      <c r="E38" s="8">
        <v>0.5</v>
      </c>
      <c r="F38" s="8">
        <f t="shared" si="6"/>
        <v>1.5094679867527956</v>
      </c>
      <c r="G38" s="8">
        <v>0.3</v>
      </c>
      <c r="H38" s="8">
        <f t="shared" si="0"/>
        <v>0.74934214696499535</v>
      </c>
      <c r="I38" s="8">
        <f t="shared" si="7"/>
        <v>-1.2758446902974065</v>
      </c>
      <c r="J38" s="8">
        <f t="shared" si="8"/>
        <v>-1.2094679867527955</v>
      </c>
      <c r="K38" s="8">
        <f t="shared" si="1"/>
        <v>-0.95604419942134822</v>
      </c>
      <c r="L38" s="8">
        <f t="shared" si="9"/>
        <v>-0.90630533787877032</v>
      </c>
      <c r="M38" s="8"/>
      <c r="N38" s="8"/>
      <c r="O38" s="8"/>
      <c r="P38" s="8"/>
      <c r="Q38" s="8">
        <f t="shared" si="2"/>
        <v>-1.1572150472863683</v>
      </c>
      <c r="R38" s="8">
        <f t="shared" si="3"/>
        <v>-1.1344889186364868</v>
      </c>
      <c r="S38" s="8">
        <f t="shared" si="4"/>
        <v>-0.86715000803376585</v>
      </c>
      <c r="T38" s="18"/>
    </row>
    <row r="39" spans="1:20" x14ac:dyDescent="0.3">
      <c r="A39" s="35">
        <f t="shared" si="5"/>
        <v>0.77500000000000002</v>
      </c>
      <c r="B39" s="33">
        <v>31</v>
      </c>
      <c r="C39" s="16">
        <v>30</v>
      </c>
      <c r="D39" s="8">
        <f t="shared" si="10"/>
        <v>1.8113615841033548</v>
      </c>
      <c r="E39" s="8">
        <v>0.5</v>
      </c>
      <c r="F39" s="8">
        <f t="shared" si="6"/>
        <v>1.5306005385673347</v>
      </c>
      <c r="G39" s="8">
        <v>0.3</v>
      </c>
      <c r="H39" s="8">
        <f t="shared" si="0"/>
        <v>0.74192291778712394</v>
      </c>
      <c r="I39" s="8">
        <f t="shared" si="7"/>
        <v>-1.3113615841033548</v>
      </c>
      <c r="J39" s="8">
        <f t="shared" si="8"/>
        <v>-1.2306005385673346</v>
      </c>
      <c r="K39" s="8">
        <f t="shared" si="1"/>
        <v>-0.97292921275190591</v>
      </c>
      <c r="L39" s="8">
        <f t="shared" si="9"/>
        <v>-0.91301074220428302</v>
      </c>
      <c r="M39" s="8"/>
      <c r="N39" s="8"/>
      <c r="O39" s="8"/>
      <c r="P39" s="8"/>
      <c r="Q39" s="8">
        <f t="shared" si="2"/>
        <v>-1.1572150472863683</v>
      </c>
      <c r="R39" s="8">
        <f t="shared" si="3"/>
        <v>-1.1344889186364868</v>
      </c>
      <c r="S39" s="8">
        <f t="shared" si="4"/>
        <v>-0.85856436438986694</v>
      </c>
      <c r="T39" s="18"/>
    </row>
    <row r="40" spans="1:20" x14ac:dyDescent="0.3">
      <c r="A40" s="35">
        <f t="shared" si="5"/>
        <v>0.8</v>
      </c>
      <c r="B40" s="33">
        <v>32</v>
      </c>
      <c r="C40" s="16">
        <v>31</v>
      </c>
      <c r="D40" s="8">
        <f t="shared" si="10"/>
        <v>1.8475888157854219</v>
      </c>
      <c r="E40" s="8">
        <v>0.5</v>
      </c>
      <c r="F40" s="8">
        <f t="shared" si="6"/>
        <v>1.5519746052597543</v>
      </c>
      <c r="G40" s="8">
        <v>0.3</v>
      </c>
      <c r="H40" s="8">
        <f t="shared" si="0"/>
        <v>0.73457714632388538</v>
      </c>
      <c r="I40" s="8">
        <f t="shared" si="7"/>
        <v>-1.3475888157854219</v>
      </c>
      <c r="J40" s="8">
        <f t="shared" si="8"/>
        <v>-1.2519746052597542</v>
      </c>
      <c r="K40" s="8">
        <f t="shared" si="1"/>
        <v>-0.98990794671763926</v>
      </c>
      <c r="L40" s="8">
        <f t="shared" si="9"/>
        <v>-0.91967193280168313</v>
      </c>
      <c r="M40" s="8"/>
      <c r="N40" s="8"/>
      <c r="O40" s="8"/>
      <c r="P40" s="8"/>
      <c r="Q40" s="8">
        <f t="shared" si="2"/>
        <v>-1.1572150472863683</v>
      </c>
      <c r="R40" s="8">
        <f t="shared" si="3"/>
        <v>-1.1344889186364868</v>
      </c>
      <c r="S40" s="8">
        <f t="shared" si="4"/>
        <v>-0.8500637271186805</v>
      </c>
      <c r="T40" s="18"/>
    </row>
    <row r="41" spans="1:20" x14ac:dyDescent="0.3">
      <c r="A41" s="35">
        <f t="shared" si="5"/>
        <v>0.82499999999999996</v>
      </c>
      <c r="B41" s="33">
        <v>33</v>
      </c>
      <c r="C41" s="16">
        <v>32</v>
      </c>
      <c r="D41" s="8">
        <f t="shared" si="10"/>
        <v>1.8845405921011305</v>
      </c>
      <c r="E41" s="8">
        <v>0.5</v>
      </c>
      <c r="F41" s="8">
        <f t="shared" si="6"/>
        <v>1.573591394404444</v>
      </c>
      <c r="G41" s="8">
        <v>0.3</v>
      </c>
      <c r="H41" s="8">
        <f t="shared" ref="H41:H60" si="11">1/(1+$E$3)^C41</f>
        <v>0.7273041052711734</v>
      </c>
      <c r="I41" s="8">
        <f t="shared" si="7"/>
        <v>-1.3845405921011305</v>
      </c>
      <c r="J41" s="8">
        <f t="shared" si="8"/>
        <v>-1.2735913944044439</v>
      </c>
      <c r="K41" s="8">
        <f t="shared" si="1"/>
        <v>-1.0069820565497334</v>
      </c>
      <c r="L41" s="8">
        <f t="shared" si="9"/>
        <v>-0.92628824958839018</v>
      </c>
      <c r="M41" s="8"/>
      <c r="N41" s="8"/>
      <c r="O41" s="8"/>
      <c r="P41" s="8"/>
      <c r="Q41" s="8">
        <f t="shared" ref="Q41:Q59" si="12">$O$9</f>
        <v>-1.1572150472863683</v>
      </c>
      <c r="R41" s="8">
        <f t="shared" ref="R41:R61" si="13">$P$9</f>
        <v>-1.1344889186364868</v>
      </c>
      <c r="S41" s="8">
        <f t="shared" ref="S41:S60" si="14">Q41*H41</f>
        <v>-0.84164725457295064</v>
      </c>
      <c r="T41" s="18"/>
    </row>
    <row r="42" spans="1:20" x14ac:dyDescent="0.3">
      <c r="A42" s="35">
        <f t="shared" si="5"/>
        <v>0.85</v>
      </c>
      <c r="B42" s="33">
        <v>34</v>
      </c>
      <c r="C42" s="16">
        <v>33</v>
      </c>
      <c r="D42" s="8">
        <f t="shared" si="10"/>
        <v>1.9222314039431532</v>
      </c>
      <c r="E42" s="8">
        <v>0.5</v>
      </c>
      <c r="F42" s="8">
        <f t="shared" si="6"/>
        <v>1.5954520652728172</v>
      </c>
      <c r="G42" s="8">
        <v>0.3</v>
      </c>
      <c r="H42" s="8">
        <f t="shared" si="11"/>
        <v>0.72010307452591427</v>
      </c>
      <c r="I42" s="8">
        <f t="shared" ref="I42:I60" si="15">E42-D42</f>
        <v>-1.4222314039431532</v>
      </c>
      <c r="J42" s="8">
        <f t="shared" si="8"/>
        <v>-1.2954520652728172</v>
      </c>
      <c r="K42" s="8">
        <f t="shared" si="1"/>
        <v>-1.024153206666772</v>
      </c>
      <c r="L42" s="8">
        <f t="shared" si="9"/>
        <v>-0.93285901510390101</v>
      </c>
      <c r="M42" s="8"/>
      <c r="N42" s="8"/>
      <c r="O42" s="8"/>
      <c r="P42" s="8"/>
      <c r="Q42" s="8">
        <f t="shared" si="12"/>
        <v>-1.1572150472863683</v>
      </c>
      <c r="R42" s="8">
        <f t="shared" si="13"/>
        <v>-1.1344889186364868</v>
      </c>
      <c r="S42" s="8">
        <f t="shared" si="14"/>
        <v>-0.8333141134385651</v>
      </c>
      <c r="T42" s="18"/>
    </row>
    <row r="43" spans="1:20" x14ac:dyDescent="0.3">
      <c r="A43" s="35">
        <f t="shared" si="5"/>
        <v>0.875</v>
      </c>
      <c r="B43" s="33">
        <v>35</v>
      </c>
      <c r="C43" s="16">
        <v>34</v>
      </c>
      <c r="D43" s="8">
        <f t="shared" si="10"/>
        <v>1.9606760320220162</v>
      </c>
      <c r="E43" s="8">
        <v>0.5</v>
      </c>
      <c r="F43" s="8">
        <f t="shared" si="6"/>
        <v>1.6175577264181633</v>
      </c>
      <c r="G43" s="8">
        <v>0.3</v>
      </c>
      <c r="H43" s="8">
        <f t="shared" si="11"/>
        <v>0.71297334111476662</v>
      </c>
      <c r="I43" s="8">
        <f t="shared" si="15"/>
        <v>-1.4606760320220162</v>
      </c>
      <c r="J43" s="8">
        <f t="shared" si="8"/>
        <v>-1.3175577264181633</v>
      </c>
      <c r="K43" s="8">
        <f t="shared" si="1"/>
        <v>-1.0414230708369967</v>
      </c>
      <c r="L43" s="8">
        <f t="shared" si="9"/>
        <v>-0.93938353431593347</v>
      </c>
      <c r="M43" s="8"/>
      <c r="N43" s="8"/>
      <c r="O43" s="8"/>
      <c r="P43" s="8"/>
      <c r="Q43" s="8">
        <f t="shared" si="12"/>
        <v>-1.1572150472863683</v>
      </c>
      <c r="R43" s="8">
        <f t="shared" si="13"/>
        <v>-1.1344889186364868</v>
      </c>
      <c r="S43" s="8">
        <f t="shared" si="14"/>
        <v>-0.82506347865204466</v>
      </c>
      <c r="T43" s="18"/>
    </row>
    <row r="44" spans="1:20" x14ac:dyDescent="0.3">
      <c r="A44" s="35">
        <f t="shared" si="5"/>
        <v>0.9</v>
      </c>
      <c r="B44" s="33">
        <v>36</v>
      </c>
      <c r="C44" s="16">
        <v>35</v>
      </c>
      <c r="D44" s="8">
        <f t="shared" si="10"/>
        <v>1.9998895526624565</v>
      </c>
      <c r="E44" s="8">
        <v>0.5</v>
      </c>
      <c r="F44" s="8">
        <f t="shared" si="6"/>
        <v>1.6399094331832142</v>
      </c>
      <c r="G44" s="8">
        <v>0.3</v>
      </c>
      <c r="H44" s="8">
        <f t="shared" si="11"/>
        <v>0.70591419912353137</v>
      </c>
      <c r="I44" s="8">
        <f t="shared" si="15"/>
        <v>-1.4998895526624565</v>
      </c>
      <c r="J44" s="8">
        <f t="shared" si="8"/>
        <v>-1.3399094331832142</v>
      </c>
      <c r="K44" s="8">
        <f t="shared" si="1"/>
        <v>-1.0587933323414698</v>
      </c>
      <c r="L44" s="8">
        <f t="shared" si="9"/>
        <v>-0.94586109442359356</v>
      </c>
      <c r="M44" s="8"/>
      <c r="N44" s="8"/>
      <c r="O44" s="8"/>
      <c r="P44" s="8"/>
      <c r="Q44" s="8">
        <f t="shared" si="12"/>
        <v>-1.1572150472863683</v>
      </c>
      <c r="R44" s="8">
        <f t="shared" si="13"/>
        <v>-1.1344889186364868</v>
      </c>
      <c r="S44" s="8">
        <f t="shared" si="14"/>
        <v>-0.81689453331885609</v>
      </c>
      <c r="T44" s="18"/>
    </row>
    <row r="45" spans="1:20" x14ac:dyDescent="0.3">
      <c r="A45" s="35">
        <f t="shared" si="5"/>
        <v>0.92500000000000004</v>
      </c>
      <c r="B45" s="33">
        <v>37</v>
      </c>
      <c r="C45" s="16">
        <v>36</v>
      </c>
      <c r="D45" s="8">
        <f t="shared" si="10"/>
        <v>2.0398873437157055</v>
      </c>
      <c r="E45" s="8">
        <v>0.5</v>
      </c>
      <c r="F45" s="8">
        <f t="shared" si="6"/>
        <v>1.6625081851282999</v>
      </c>
      <c r="G45" s="8">
        <v>0.3</v>
      </c>
      <c r="H45" s="8">
        <f t="shared" si="11"/>
        <v>0.69892494962725871</v>
      </c>
      <c r="I45" s="8">
        <f t="shared" si="15"/>
        <v>-1.5398873437157055</v>
      </c>
      <c r="J45" s="8">
        <f t="shared" si="8"/>
        <v>-1.3625081851282999</v>
      </c>
      <c r="K45" s="8">
        <f t="shared" si="1"/>
        <v>-1.0762656841381526</v>
      </c>
      <c r="L45" s="8">
        <f t="shared" si="9"/>
        <v>-0.95229096465752461</v>
      </c>
      <c r="M45" s="8"/>
      <c r="N45" s="8"/>
      <c r="O45" s="8"/>
      <c r="P45" s="8"/>
      <c r="Q45" s="8">
        <f t="shared" si="12"/>
        <v>-1.1572150472863683</v>
      </c>
      <c r="R45" s="8">
        <f t="shared" si="13"/>
        <v>-1.1344889186364868</v>
      </c>
      <c r="S45" s="8">
        <f t="shared" si="14"/>
        <v>-0.8088064686325307</v>
      </c>
      <c r="T45" s="18"/>
    </row>
    <row r="46" spans="1:20" x14ac:dyDescent="0.3">
      <c r="A46" s="35">
        <f t="shared" si="5"/>
        <v>0.95</v>
      </c>
      <c r="B46" s="33">
        <v>38</v>
      </c>
      <c r="C46" s="16">
        <v>37</v>
      </c>
      <c r="D46" s="8">
        <f t="shared" si="10"/>
        <v>2.0806850905900198</v>
      </c>
      <c r="E46" s="8">
        <v>0.5</v>
      </c>
      <c r="F46" s="8">
        <f t="shared" si="6"/>
        <v>1.6853549233779161</v>
      </c>
      <c r="G46" s="8">
        <v>0.3</v>
      </c>
      <c r="H46" s="8">
        <f t="shared" si="11"/>
        <v>0.69200490062104825</v>
      </c>
      <c r="I46" s="8">
        <f t="shared" si="15"/>
        <v>-1.5806850905900198</v>
      </c>
      <c r="J46" s="8">
        <f t="shared" si="8"/>
        <v>-1.3853549233779161</v>
      </c>
      <c r="K46" s="8">
        <f t="shared" si="1"/>
        <v>-1.0938418290269194</v>
      </c>
      <c r="L46" s="8">
        <f t="shared" si="9"/>
        <v>-0.95867239607701471</v>
      </c>
      <c r="M46" s="8"/>
      <c r="N46" s="8"/>
      <c r="O46" s="8"/>
      <c r="P46" s="8"/>
      <c r="Q46" s="8">
        <f t="shared" si="12"/>
        <v>-1.1572150472863683</v>
      </c>
      <c r="R46" s="8">
        <f t="shared" si="13"/>
        <v>-1.1344889186364868</v>
      </c>
      <c r="S46" s="8">
        <f t="shared" si="14"/>
        <v>-0.80079848379458496</v>
      </c>
      <c r="T46" s="18"/>
    </row>
    <row r="47" spans="1:20" x14ac:dyDescent="0.3">
      <c r="A47" s="35">
        <f t="shared" si="5"/>
        <v>0.97499999999999998</v>
      </c>
      <c r="B47" s="33">
        <v>39</v>
      </c>
      <c r="C47" s="16">
        <v>38</v>
      </c>
      <c r="D47" s="8">
        <f t="shared" si="10"/>
        <v>2.1222987924018204</v>
      </c>
      <c r="E47" s="8">
        <v>0.5</v>
      </c>
      <c r="F47" s="8">
        <f t="shared" si="6"/>
        <v>1.7084505278834654</v>
      </c>
      <c r="G47" s="8">
        <v>0.3</v>
      </c>
      <c r="H47" s="8">
        <f t="shared" si="11"/>
        <v>0.68515336695153284</v>
      </c>
      <c r="I47" s="8">
        <f t="shared" si="15"/>
        <v>-1.6222987924018204</v>
      </c>
      <c r="J47" s="8">
        <f t="shared" si="8"/>
        <v>-1.4084505278834654</v>
      </c>
      <c r="K47" s="8">
        <f t="shared" si="1"/>
        <v>-1.1115234798155131</v>
      </c>
      <c r="L47" s="8">
        <f t="shared" si="9"/>
        <v>-0.9650046213640201</v>
      </c>
      <c r="M47" s="8"/>
      <c r="N47" s="8"/>
      <c r="O47" s="8"/>
      <c r="P47" s="8"/>
      <c r="Q47" s="8">
        <f t="shared" si="12"/>
        <v>-1.1572150472863683</v>
      </c>
      <c r="R47" s="8">
        <f t="shared" si="13"/>
        <v>-1.1344889186364868</v>
      </c>
      <c r="S47" s="8">
        <f t="shared" si="14"/>
        <v>-0.7928697859352325</v>
      </c>
      <c r="T47" s="18"/>
    </row>
    <row r="48" spans="1:20" x14ac:dyDescent="0.3">
      <c r="A48" s="35">
        <f t="shared" si="5"/>
        <v>1</v>
      </c>
      <c r="B48" s="34">
        <v>40</v>
      </c>
      <c r="C48" s="19">
        <v>39</v>
      </c>
      <c r="D48" s="12">
        <f t="shared" si="10"/>
        <v>2.1647447682498568</v>
      </c>
      <c r="E48" s="12">
        <v>0.5</v>
      </c>
      <c r="F48" s="12">
        <f t="shared" si="6"/>
        <v>1.7317958145998855</v>
      </c>
      <c r="G48" s="12">
        <v>0.3</v>
      </c>
      <c r="H48" s="12">
        <f t="shared" si="11"/>
        <v>0.6783696702490426</v>
      </c>
      <c r="I48" s="12">
        <f t="shared" si="15"/>
        <v>-1.6647447682498568</v>
      </c>
      <c r="J48" s="12">
        <f t="shared" si="8"/>
        <v>-1.4317958145998855</v>
      </c>
      <c r="K48" s="12">
        <f t="shared" si="1"/>
        <v>-1.1293123594864742</v>
      </c>
      <c r="L48" s="12">
        <f t="shared" si="9"/>
        <v>-0.97128685461408359</v>
      </c>
      <c r="M48" s="12"/>
      <c r="N48" s="12"/>
      <c r="O48" s="12"/>
      <c r="P48" s="12"/>
      <c r="Q48" s="12">
        <f t="shared" si="12"/>
        <v>-1.1572150472863683</v>
      </c>
      <c r="R48" s="12">
        <f t="shared" si="13"/>
        <v>-1.1344889186364868</v>
      </c>
      <c r="S48" s="12">
        <f t="shared" si="14"/>
        <v>-0.78501959003488386</v>
      </c>
      <c r="T48" s="20"/>
    </row>
    <row r="49" spans="1:20" x14ac:dyDescent="0.3">
      <c r="A49" s="35">
        <f>A48</f>
        <v>1</v>
      </c>
      <c r="B49" s="11"/>
      <c r="C49" s="16">
        <v>40</v>
      </c>
      <c r="D49" s="8">
        <f t="shared" si="10"/>
        <v>2.208039663614854</v>
      </c>
      <c r="E49" s="8">
        <v>0.5</v>
      </c>
      <c r="F49" s="8">
        <f t="shared" si="6"/>
        <v>1.7664317308918833</v>
      </c>
      <c r="G49" s="8">
        <v>0.3</v>
      </c>
      <c r="H49" s="8">
        <f t="shared" si="11"/>
        <v>0.67165313886043809</v>
      </c>
      <c r="I49" s="8">
        <f t="shared" si="15"/>
        <v>-1.708039663614854</v>
      </c>
      <c r="J49" s="8">
        <f t="shared" si="8"/>
        <v>-1.4664317308918833</v>
      </c>
      <c r="K49" s="8">
        <f t="shared" si="1"/>
        <v>-1.1472102013650436</v>
      </c>
      <c r="L49" s="8">
        <f t="shared" si="9"/>
        <v>-0.9849334749780787</v>
      </c>
      <c r="M49" s="8"/>
      <c r="N49" s="8"/>
      <c r="O49" s="8"/>
      <c r="P49" s="8"/>
      <c r="Q49" s="8">
        <f t="shared" si="12"/>
        <v>-1.1572150472863683</v>
      </c>
      <c r="R49" s="8">
        <f t="shared" si="13"/>
        <v>-1.1344889186364868</v>
      </c>
      <c r="S49" s="8">
        <f t="shared" si="14"/>
        <v>-0.7772471188464195</v>
      </c>
      <c r="T49" s="18"/>
    </row>
    <row r="50" spans="1:20" x14ac:dyDescent="0.3">
      <c r="A50" s="35">
        <f t="shared" ref="A50:A61" si="16">A49</f>
        <v>1</v>
      </c>
      <c r="B50" s="11"/>
      <c r="C50" s="16">
        <v>41</v>
      </c>
      <c r="D50" s="8">
        <f t="shared" si="10"/>
        <v>2.252200456887151</v>
      </c>
      <c r="E50" s="8">
        <v>0.5</v>
      </c>
      <c r="F50" s="8">
        <f t="shared" si="6"/>
        <v>1.8017603655097207</v>
      </c>
      <c r="G50" s="8">
        <v>0.3</v>
      </c>
      <c r="H50" s="8">
        <f t="shared" si="11"/>
        <v>0.66500310778261185</v>
      </c>
      <c r="I50" s="8">
        <f t="shared" si="15"/>
        <v>-1.752200456887151</v>
      </c>
      <c r="J50" s="8">
        <f t="shared" si="8"/>
        <v>-1.5017603655097207</v>
      </c>
      <c r="K50" s="8">
        <f t="shared" si="1"/>
        <v>-1.1652187492880677</v>
      </c>
      <c r="L50" s="8">
        <f t="shared" si="9"/>
        <v>-0.99867531020871536</v>
      </c>
      <c r="M50" s="8"/>
      <c r="N50" s="8"/>
      <c r="O50" s="8"/>
      <c r="P50" s="8"/>
      <c r="Q50" s="8">
        <f t="shared" si="12"/>
        <v>-1.1572150472863683</v>
      </c>
      <c r="R50" s="8">
        <f t="shared" si="13"/>
        <v>-1.1344889186364868</v>
      </c>
      <c r="S50" s="8">
        <f t="shared" si="14"/>
        <v>-0.76955160281823698</v>
      </c>
      <c r="T50" s="18"/>
    </row>
    <row r="51" spans="1:20" x14ac:dyDescent="0.3">
      <c r="A51" s="35">
        <f t="shared" si="16"/>
        <v>1</v>
      </c>
      <c r="B51" s="11"/>
      <c r="C51" s="16">
        <v>42</v>
      </c>
      <c r="D51" s="8">
        <f t="shared" si="10"/>
        <v>2.2972444660248938</v>
      </c>
      <c r="E51" s="8">
        <v>0.5</v>
      </c>
      <c r="F51" s="8">
        <f t="shared" si="6"/>
        <v>1.8377955728199151</v>
      </c>
      <c r="G51" s="8">
        <v>0.3</v>
      </c>
      <c r="H51" s="8">
        <f t="shared" si="11"/>
        <v>0.65841891859664536</v>
      </c>
      <c r="I51" s="8">
        <f t="shared" si="15"/>
        <v>-1.7972444660248938</v>
      </c>
      <c r="J51" s="8">
        <f t="shared" si="8"/>
        <v>-1.5377955728199151</v>
      </c>
      <c r="K51" s="8">
        <f t="shared" si="1"/>
        <v>-1.183339757773916</v>
      </c>
      <c r="L51" s="8">
        <f t="shared" si="9"/>
        <v>-1.0125136980787972</v>
      </c>
      <c r="M51" s="8"/>
      <c r="N51" s="8"/>
      <c r="O51" s="8"/>
      <c r="P51" s="8"/>
      <c r="Q51" s="8">
        <f t="shared" si="12"/>
        <v>-1.1572150472863683</v>
      </c>
      <c r="R51" s="8">
        <f t="shared" si="13"/>
        <v>-1.1344889186364868</v>
      </c>
      <c r="S51" s="8">
        <f t="shared" si="14"/>
        <v>-0.76193228001805646</v>
      </c>
      <c r="T51" s="18"/>
    </row>
    <row r="52" spans="1:20" x14ac:dyDescent="0.3">
      <c r="A52" s="35">
        <f t="shared" si="16"/>
        <v>1</v>
      </c>
      <c r="B52" s="11"/>
      <c r="C52" s="16">
        <v>43</v>
      </c>
      <c r="D52" s="8">
        <f t="shared" si="10"/>
        <v>2.343189355345392</v>
      </c>
      <c r="E52" s="8">
        <v>0.5</v>
      </c>
      <c r="F52" s="8">
        <f t="shared" si="6"/>
        <v>1.8745514842763136</v>
      </c>
      <c r="G52" s="8">
        <v>0.3</v>
      </c>
      <c r="H52" s="8">
        <f t="shared" si="11"/>
        <v>0.65189991940261938</v>
      </c>
      <c r="I52" s="8">
        <f t="shared" si="15"/>
        <v>-1.843189355345392</v>
      </c>
      <c r="J52" s="8">
        <f t="shared" si="8"/>
        <v>-1.5745514842763135</v>
      </c>
      <c r="K52" s="8">
        <f t="shared" si="1"/>
        <v>-1.2015749921934269</v>
      </c>
      <c r="L52" s="8">
        <f t="shared" si="9"/>
        <v>-1.0264499856950036</v>
      </c>
      <c r="M52" s="8"/>
      <c r="N52" s="8"/>
      <c r="O52" s="8"/>
      <c r="P52" s="8"/>
      <c r="Q52" s="8">
        <f t="shared" si="12"/>
        <v>-1.1572150472863683</v>
      </c>
      <c r="R52" s="8">
        <f t="shared" si="13"/>
        <v>-1.1344889186364868</v>
      </c>
      <c r="S52" s="8">
        <f t="shared" si="14"/>
        <v>-0.75438839605748187</v>
      </c>
      <c r="T52" s="18"/>
    </row>
    <row r="53" spans="1:20" x14ac:dyDescent="0.3">
      <c r="A53" s="35">
        <f t="shared" si="16"/>
        <v>1</v>
      </c>
      <c r="B53" s="11"/>
      <c r="C53" s="16">
        <v>44</v>
      </c>
      <c r="D53" s="8">
        <f t="shared" si="10"/>
        <v>2.3900531424522997</v>
      </c>
      <c r="E53" s="8">
        <v>0.5</v>
      </c>
      <c r="F53" s="8">
        <f t="shared" si="6"/>
        <v>1.9120425139618398</v>
      </c>
      <c r="G53" s="8">
        <v>0.3</v>
      </c>
      <c r="H53" s="8">
        <f t="shared" si="11"/>
        <v>0.64544546475506859</v>
      </c>
      <c r="I53" s="8">
        <f t="shared" si="15"/>
        <v>-1.8900531424522997</v>
      </c>
      <c r="J53" s="8">
        <f t="shared" si="8"/>
        <v>-1.6120425139618397</v>
      </c>
      <c r="K53" s="8">
        <f t="shared" si="1"/>
        <v>-1.2199262289419024</v>
      </c>
      <c r="L53" s="8">
        <f t="shared" si="9"/>
        <v>-1.0404855296290287</v>
      </c>
      <c r="M53" s="8"/>
      <c r="N53" s="8"/>
      <c r="O53" s="8"/>
      <c r="P53" s="8"/>
      <c r="Q53" s="8">
        <f t="shared" si="12"/>
        <v>-1.1572150472863683</v>
      </c>
      <c r="R53" s="8">
        <f t="shared" si="13"/>
        <v>-1.1344889186364868</v>
      </c>
      <c r="S53" s="8">
        <f t="shared" si="14"/>
        <v>-0.7469192040173086</v>
      </c>
      <c r="T53" s="18"/>
    </row>
    <row r="54" spans="1:20" x14ac:dyDescent="0.3">
      <c r="A54" s="35">
        <f t="shared" si="16"/>
        <v>1</v>
      </c>
      <c r="B54" s="11"/>
      <c r="C54" s="16">
        <v>45</v>
      </c>
      <c r="D54" s="8">
        <f t="shared" si="10"/>
        <v>2.4378542053013459</v>
      </c>
      <c r="E54" s="8">
        <v>0.5</v>
      </c>
      <c r="F54" s="8">
        <f t="shared" si="6"/>
        <v>1.9502833642410766</v>
      </c>
      <c r="G54" s="8">
        <v>0.3</v>
      </c>
      <c r="H54" s="8">
        <f t="shared" si="11"/>
        <v>0.63905491559907779</v>
      </c>
      <c r="I54" s="8">
        <f t="shared" si="15"/>
        <v>-1.9378542053013459</v>
      </c>
      <c r="J54" s="8">
        <f t="shared" si="8"/>
        <v>-1.6502833642410766</v>
      </c>
      <c r="K54" s="8">
        <f t="shared" si="1"/>
        <v>-1.2383952556121696</v>
      </c>
      <c r="L54" s="8">
        <f t="shared" si="9"/>
        <v>-1.0546216960496433</v>
      </c>
      <c r="M54" s="8"/>
      <c r="N54" s="8"/>
      <c r="O54" s="8"/>
      <c r="P54" s="8"/>
      <c r="Q54" s="8">
        <f t="shared" si="12"/>
        <v>-1.1572150472863683</v>
      </c>
      <c r="R54" s="8">
        <f t="shared" si="13"/>
        <v>-1.1344889186364868</v>
      </c>
      <c r="S54" s="8">
        <f t="shared" si="14"/>
        <v>-0.73952396437357293</v>
      </c>
      <c r="T54" s="18"/>
    </row>
    <row r="55" spans="1:20" x14ac:dyDescent="0.3">
      <c r="A55" s="35">
        <f t="shared" si="16"/>
        <v>1</v>
      </c>
      <c r="B55" s="11"/>
      <c r="C55" s="16">
        <v>46</v>
      </c>
      <c r="D55" s="8">
        <f t="shared" si="10"/>
        <v>2.4866112894073726</v>
      </c>
      <c r="E55" s="8">
        <v>0.5</v>
      </c>
      <c r="F55" s="8">
        <f t="shared" si="6"/>
        <v>1.9892890315258982</v>
      </c>
      <c r="G55" s="8">
        <v>0.3</v>
      </c>
      <c r="H55" s="8">
        <f t="shared" si="11"/>
        <v>0.63272763920700759</v>
      </c>
      <c r="I55" s="8">
        <f t="shared" si="15"/>
        <v>-1.9866112894073726</v>
      </c>
      <c r="J55" s="8">
        <f t="shared" si="8"/>
        <v>-1.6892890315258982</v>
      </c>
      <c r="K55" s="8">
        <f t="shared" si="1"/>
        <v>-1.2569838711687162</v>
      </c>
      <c r="L55" s="8">
        <f t="shared" si="9"/>
        <v>-1.0688598608556739</v>
      </c>
      <c r="M55" s="8"/>
      <c r="N55" s="8"/>
      <c r="O55" s="8"/>
      <c r="P55" s="8"/>
      <c r="Q55" s="8">
        <f t="shared" si="12"/>
        <v>-1.1572150472863683</v>
      </c>
      <c r="R55" s="8">
        <f t="shared" si="13"/>
        <v>-1.1344889186364868</v>
      </c>
      <c r="S55" s="8">
        <f t="shared" si="14"/>
        <v>-0.73220194492432944</v>
      </c>
      <c r="T55" s="18"/>
    </row>
    <row r="56" spans="1:20" x14ac:dyDescent="0.3">
      <c r="A56" s="35">
        <f t="shared" si="16"/>
        <v>1</v>
      </c>
      <c r="B56" s="11"/>
      <c r="C56" s="16">
        <v>47</v>
      </c>
      <c r="D56" s="8">
        <f t="shared" si="10"/>
        <v>2.53634351519552</v>
      </c>
      <c r="E56" s="8">
        <v>0.5</v>
      </c>
      <c r="F56" s="8">
        <f t="shared" si="6"/>
        <v>2.0290748121564159</v>
      </c>
      <c r="G56" s="8">
        <v>0.3</v>
      </c>
      <c r="H56" s="8">
        <f t="shared" si="11"/>
        <v>0.6264630091158494</v>
      </c>
      <c r="I56" s="8">
        <f t="shared" si="15"/>
        <v>-2.03634351519552</v>
      </c>
      <c r="J56" s="8">
        <f t="shared" si="8"/>
        <v>-1.7290748121564159</v>
      </c>
      <c r="K56" s="8">
        <f t="shared" si="1"/>
        <v>-1.2756938861229319</v>
      </c>
      <c r="L56" s="8">
        <f t="shared" si="9"/>
        <v>-1.0832014098099303</v>
      </c>
      <c r="M56" s="8"/>
      <c r="N56" s="8"/>
      <c r="O56" s="8"/>
      <c r="P56" s="8"/>
      <c r="Q56" s="8">
        <f t="shared" si="12"/>
        <v>-1.1572150472863683</v>
      </c>
      <c r="R56" s="8">
        <f t="shared" si="13"/>
        <v>-1.1344889186364868</v>
      </c>
      <c r="S56" s="8">
        <f t="shared" si="14"/>
        <v>-0.72495242071715826</v>
      </c>
      <c r="T56" s="18"/>
    </row>
    <row r="57" spans="1:20" x14ac:dyDescent="0.3">
      <c r="A57" s="35">
        <f t="shared" si="16"/>
        <v>1</v>
      </c>
      <c r="B57" s="11"/>
      <c r="C57" s="16">
        <v>48</v>
      </c>
      <c r="D57" s="8">
        <f t="shared" si="10"/>
        <v>2.5870703854994304</v>
      </c>
      <c r="E57" s="8">
        <v>0.5</v>
      </c>
      <c r="F57" s="8">
        <f t="shared" si="6"/>
        <v>2.0696563083995443</v>
      </c>
      <c r="G57" s="8">
        <v>0.3</v>
      </c>
      <c r="H57" s="8">
        <f t="shared" si="11"/>
        <v>0.6202604050651972</v>
      </c>
      <c r="I57" s="8">
        <f t="shared" si="15"/>
        <v>-2.0870703854994304</v>
      </c>
      <c r="J57" s="8">
        <f t="shared" si="8"/>
        <v>-1.7696563083995442</v>
      </c>
      <c r="K57" s="8">
        <f t="shared" si="1"/>
        <v>-1.2945271227094539</v>
      </c>
      <c r="L57" s="8">
        <f t="shared" si="9"/>
        <v>-1.0976477386740828</v>
      </c>
      <c r="M57" s="8"/>
      <c r="N57" s="8"/>
      <c r="O57" s="8"/>
      <c r="P57" s="8"/>
      <c r="Q57" s="8">
        <f t="shared" si="12"/>
        <v>-1.1572150472863683</v>
      </c>
      <c r="R57" s="8">
        <f t="shared" si="13"/>
        <v>-1.1344889186364868</v>
      </c>
      <c r="S57" s="8">
        <f t="shared" si="14"/>
        <v>-0.71777467397738415</v>
      </c>
      <c r="T57" s="18"/>
    </row>
    <row r="58" spans="1:20" x14ac:dyDescent="0.3">
      <c r="A58" s="35">
        <f t="shared" si="16"/>
        <v>1</v>
      </c>
      <c r="B58" s="11"/>
      <c r="C58" s="16">
        <v>49</v>
      </c>
      <c r="D58" s="8">
        <f t="shared" si="10"/>
        <v>2.6388117932094191</v>
      </c>
      <c r="E58" s="8">
        <v>0.5</v>
      </c>
      <c r="F58" s="8">
        <f t="shared" si="6"/>
        <v>2.1110494345675352</v>
      </c>
      <c r="G58" s="8">
        <v>0.3</v>
      </c>
      <c r="H58" s="8">
        <f t="shared" si="11"/>
        <v>0.61411921293583871</v>
      </c>
      <c r="I58" s="8">
        <f t="shared" si="15"/>
        <v>-2.1388117932094191</v>
      </c>
      <c r="J58" s="8">
        <f t="shared" si="8"/>
        <v>-1.8110494345675352</v>
      </c>
      <c r="K58" s="8">
        <f t="shared" si="1"/>
        <v>-1.3134854150636583</v>
      </c>
      <c r="L58" s="8">
        <f t="shared" si="9"/>
        <v>-1.1122002533445103</v>
      </c>
      <c r="M58" s="8"/>
      <c r="N58" s="8"/>
      <c r="O58" s="8"/>
      <c r="P58" s="8"/>
      <c r="Q58" s="8">
        <f t="shared" si="12"/>
        <v>-1.1572150472863683</v>
      </c>
      <c r="R58" s="8">
        <f t="shared" si="13"/>
        <v>-1.1344889186364868</v>
      </c>
      <c r="S58" s="8">
        <f t="shared" si="14"/>
        <v>-0.71066799403701386</v>
      </c>
      <c r="T58" s="18"/>
    </row>
    <row r="59" spans="1:20" x14ac:dyDescent="0.3">
      <c r="A59" s="35">
        <f t="shared" si="16"/>
        <v>1</v>
      </c>
      <c r="B59" s="11"/>
      <c r="C59" s="16">
        <v>50</v>
      </c>
      <c r="D59" s="8">
        <f t="shared" si="10"/>
        <v>2.6915880290736074</v>
      </c>
      <c r="E59" s="8">
        <v>0.5</v>
      </c>
      <c r="F59" s="8">
        <f t="shared" si="6"/>
        <v>2.1532704232588857</v>
      </c>
      <c r="G59" s="8">
        <v>0.3</v>
      </c>
      <c r="H59" s="8">
        <f t="shared" si="11"/>
        <v>0.60803882468894921</v>
      </c>
      <c r="I59" s="8">
        <f t="shared" si="15"/>
        <v>-2.1915880290736074</v>
      </c>
      <c r="J59" s="8">
        <f t="shared" si="8"/>
        <v>-1.8532704232588857</v>
      </c>
      <c r="K59" s="8">
        <f t="shared" si="1"/>
        <v>-1.3325706094002869</v>
      </c>
      <c r="L59" s="8">
        <f t="shared" si="9"/>
        <v>-1.1268603699891242</v>
      </c>
      <c r="M59" s="8"/>
      <c r="N59" s="8"/>
      <c r="O59" s="8"/>
      <c r="P59" s="8"/>
      <c r="Q59" s="8">
        <f t="shared" si="12"/>
        <v>-1.1572150472863683</v>
      </c>
      <c r="R59" s="8">
        <f t="shared" si="13"/>
        <v>-1.1344889186364868</v>
      </c>
      <c r="S59" s="8">
        <f t="shared" si="14"/>
        <v>-0.70363167726437015</v>
      </c>
      <c r="T59" s="18"/>
    </row>
    <row r="60" spans="1:20" x14ac:dyDescent="0.3">
      <c r="A60" s="35">
        <f t="shared" si="16"/>
        <v>1</v>
      </c>
      <c r="B60" s="11"/>
      <c r="C60" s="16">
        <v>51</v>
      </c>
      <c r="D60" s="8">
        <f t="shared" si="10"/>
        <v>2.7454197896550796</v>
      </c>
      <c r="E60" s="8">
        <v>0.5</v>
      </c>
      <c r="F60" s="8">
        <f t="shared" si="6"/>
        <v>2.1963358317240638</v>
      </c>
      <c r="G60" s="8">
        <v>0.3</v>
      </c>
      <c r="H60" s="8">
        <f t="shared" si="11"/>
        <v>0.60201863830589042</v>
      </c>
      <c r="I60" s="8">
        <f t="shared" si="15"/>
        <v>-2.2454197896550796</v>
      </c>
      <c r="J60" s="8">
        <f t="shared" si="8"/>
        <v>-1.8963358317240637</v>
      </c>
      <c r="K60" s="8">
        <f t="shared" si="1"/>
        <v>-1.35178456419325</v>
      </c>
      <c r="L60" s="8">
        <f t="shared" si="9"/>
        <v>-1.141629515185189</v>
      </c>
      <c r="M60" s="8"/>
      <c r="N60" s="8"/>
      <c r="O60" s="8"/>
      <c r="P60" s="8"/>
      <c r="Q60" s="8">
        <f>Q59</f>
        <v>-1.1572150472863683</v>
      </c>
      <c r="R60" s="8">
        <f t="shared" si="13"/>
        <v>-1.1344889186364868</v>
      </c>
      <c r="S60" s="8">
        <f t="shared" si="14"/>
        <v>-0.69666502699442601</v>
      </c>
      <c r="T60" s="18"/>
    </row>
    <row r="61" spans="1:20" x14ac:dyDescent="0.3">
      <c r="A61" s="36">
        <f t="shared" si="16"/>
        <v>1</v>
      </c>
      <c r="B61" s="13"/>
      <c r="C61" s="19"/>
      <c r="D61" s="12"/>
      <c r="E61" s="12"/>
      <c r="F61" s="12"/>
      <c r="G61" s="12"/>
      <c r="H61" s="12"/>
      <c r="I61" s="12"/>
      <c r="J61" s="12"/>
      <c r="K61" s="12"/>
      <c r="L61" s="12"/>
      <c r="M61" s="12"/>
      <c r="N61" s="12"/>
      <c r="O61" s="12"/>
      <c r="P61" s="12"/>
      <c r="Q61" s="12">
        <f>Q60</f>
        <v>-1.1572150472863683</v>
      </c>
      <c r="R61" s="12">
        <f t="shared" si="13"/>
        <v>-1.1344889186364868</v>
      </c>
      <c r="S61" s="12"/>
      <c r="T61" s="20"/>
    </row>
    <row r="62" spans="1:20" x14ac:dyDescent="0.3">
      <c r="C62" s="1"/>
      <c r="D62" s="1"/>
      <c r="E62" s="1"/>
      <c r="F62" s="1"/>
      <c r="G62" s="1"/>
      <c r="H62" s="1"/>
      <c r="I62" s="1"/>
      <c r="J62" s="1"/>
      <c r="K62" s="1"/>
      <c r="L62" s="1"/>
      <c r="M62" s="1"/>
      <c r="N62" s="1"/>
      <c r="O62" s="1"/>
      <c r="P62" s="1"/>
      <c r="Q62" s="1"/>
      <c r="R62" s="1"/>
      <c r="S62" s="1"/>
    </row>
    <row r="63" spans="1:20" x14ac:dyDescent="0.3">
      <c r="C63" s="1"/>
      <c r="D63" s="1"/>
      <c r="E63" s="1"/>
      <c r="F63" s="1"/>
      <c r="G63" s="1"/>
      <c r="H63" s="1"/>
      <c r="I63" s="1"/>
      <c r="J63" s="1"/>
      <c r="K63" s="1"/>
      <c r="L63" s="1"/>
      <c r="M63" s="1"/>
      <c r="N63" s="1"/>
      <c r="O63" s="1"/>
      <c r="P63" s="1"/>
      <c r="Q63" s="1"/>
      <c r="R63" s="1"/>
      <c r="S63" s="1"/>
    </row>
    <row r="64" spans="1:20" x14ac:dyDescent="0.3">
      <c r="C64" s="1"/>
      <c r="D64" s="1"/>
      <c r="E64" s="1"/>
      <c r="F64" s="1"/>
      <c r="G64" s="1"/>
      <c r="H64" s="1"/>
      <c r="I64" s="1"/>
      <c r="J64" s="1"/>
      <c r="K64" s="1"/>
      <c r="L64" s="1"/>
      <c r="M64" s="1"/>
      <c r="N64" s="1"/>
      <c r="O64" s="1"/>
      <c r="P64" s="1"/>
      <c r="Q64" s="1"/>
      <c r="R64" s="1"/>
      <c r="S64" s="1"/>
    </row>
    <row r="65" spans="3:19" x14ac:dyDescent="0.3">
      <c r="C65" s="1"/>
      <c r="D65" s="1"/>
      <c r="E65" s="1"/>
      <c r="F65" s="1"/>
      <c r="G65" s="1"/>
      <c r="H65" s="1"/>
      <c r="I65" s="1"/>
      <c r="J65" s="1"/>
      <c r="K65" s="1"/>
      <c r="L65" s="1"/>
      <c r="M65" s="1"/>
      <c r="N65" s="1"/>
      <c r="O65" s="1"/>
      <c r="P65" s="1"/>
      <c r="Q65" s="1"/>
      <c r="R65" s="1"/>
      <c r="S65" s="1"/>
    </row>
    <row r="66" spans="3:19" x14ac:dyDescent="0.3">
      <c r="C66" s="1"/>
      <c r="D66" s="1"/>
      <c r="E66" s="1"/>
      <c r="F66" s="1"/>
      <c r="G66" s="1"/>
      <c r="H66" s="1"/>
      <c r="I66" s="1"/>
      <c r="J66" s="1"/>
      <c r="K66" s="1"/>
      <c r="L66" s="1"/>
      <c r="M66" s="1"/>
      <c r="N66" s="1"/>
      <c r="O66" s="1"/>
      <c r="P66" s="1"/>
      <c r="Q66" s="1"/>
      <c r="R66" s="1"/>
      <c r="S66" s="1"/>
    </row>
    <row r="67" spans="3:19" x14ac:dyDescent="0.3">
      <c r="C67" s="1"/>
      <c r="D67" s="1"/>
      <c r="E67" s="1"/>
      <c r="F67" s="1"/>
      <c r="G67" s="1"/>
      <c r="H67" s="1"/>
      <c r="I67" s="1"/>
      <c r="J67" s="1"/>
      <c r="K67" s="1"/>
      <c r="L67" s="1"/>
      <c r="M67" s="1"/>
      <c r="N67" s="1"/>
      <c r="O67" s="1"/>
      <c r="P67" s="1"/>
      <c r="Q67" s="1"/>
      <c r="R67" s="1"/>
      <c r="S67" s="1"/>
    </row>
    <row r="68" spans="3:19" x14ac:dyDescent="0.3">
      <c r="C68" s="1"/>
      <c r="D68" s="1"/>
      <c r="E68" s="1"/>
      <c r="F68" s="1"/>
      <c r="G68" s="1"/>
      <c r="H68" s="1"/>
      <c r="I68" s="1"/>
      <c r="J68" s="1"/>
      <c r="K68" s="1"/>
      <c r="L68" s="1"/>
      <c r="M68" s="1"/>
      <c r="N68" s="1"/>
      <c r="O68" s="1"/>
      <c r="P68" s="1"/>
      <c r="Q68" s="1"/>
      <c r="R68" s="1"/>
      <c r="S68" s="1"/>
    </row>
    <row r="69" spans="3:19" x14ac:dyDescent="0.3">
      <c r="C69" s="1"/>
      <c r="D69" s="1"/>
      <c r="E69" s="1"/>
      <c r="F69" s="1"/>
      <c r="G69" s="1"/>
      <c r="H69" s="1"/>
      <c r="I69" s="1"/>
      <c r="J69" s="1"/>
      <c r="K69" s="1"/>
      <c r="L69" s="1"/>
      <c r="M69" s="1"/>
      <c r="N69" s="1"/>
      <c r="O69" s="1"/>
      <c r="P69" s="1"/>
      <c r="Q69" s="1"/>
      <c r="R69" s="1"/>
      <c r="S69" s="1"/>
    </row>
    <row r="70" spans="3:19" x14ac:dyDescent="0.3">
      <c r="C70" s="1"/>
      <c r="D70" s="1"/>
      <c r="E70" s="1"/>
      <c r="F70" s="1"/>
      <c r="G70" s="1"/>
      <c r="H70" s="1"/>
      <c r="I70" s="1"/>
      <c r="J70" s="1"/>
      <c r="K70" s="1"/>
      <c r="L70" s="1"/>
      <c r="M70" s="1"/>
      <c r="N70" s="1"/>
      <c r="O70" s="1"/>
      <c r="P70" s="1"/>
      <c r="Q70" s="1"/>
      <c r="R70" s="1"/>
      <c r="S70" s="1"/>
    </row>
    <row r="71" spans="3:19" x14ac:dyDescent="0.3">
      <c r="C71" s="1"/>
      <c r="D71" s="1"/>
      <c r="E71" s="1"/>
      <c r="F71" s="1"/>
      <c r="G71" s="1"/>
      <c r="H71" s="1"/>
      <c r="I71" s="1"/>
      <c r="J71" s="1"/>
      <c r="K71" s="1"/>
      <c r="L71" s="1"/>
      <c r="M71" s="1"/>
      <c r="N71" s="1"/>
      <c r="O71" s="1"/>
      <c r="P71" s="1"/>
      <c r="Q71" s="1"/>
      <c r="R71" s="1"/>
      <c r="S71" s="1"/>
    </row>
    <row r="72" spans="3:19" x14ac:dyDescent="0.3">
      <c r="C72" s="1"/>
      <c r="D72" s="1"/>
      <c r="E72" s="1"/>
      <c r="F72" s="1"/>
      <c r="G72" s="1"/>
      <c r="H72" s="1"/>
      <c r="I72" s="1"/>
      <c r="J72" s="1"/>
      <c r="K72" s="1"/>
      <c r="L72" s="1"/>
      <c r="M72" s="1"/>
      <c r="N72" s="1"/>
      <c r="O72" s="1"/>
      <c r="P72" s="1"/>
      <c r="Q72" s="1"/>
      <c r="R72" s="1"/>
      <c r="S72" s="1"/>
    </row>
    <row r="73" spans="3:19" x14ac:dyDescent="0.3">
      <c r="C73" s="1"/>
      <c r="D73" s="1"/>
      <c r="E73" s="1"/>
      <c r="F73" s="1"/>
      <c r="G73" s="1"/>
      <c r="H73" s="1"/>
      <c r="I73" s="1"/>
      <c r="J73" s="1"/>
      <c r="K73" s="1"/>
      <c r="L73" s="1"/>
      <c r="M73" s="1"/>
      <c r="N73" s="1"/>
      <c r="O73" s="1"/>
      <c r="P73" s="1"/>
      <c r="Q73" s="1"/>
      <c r="R73" s="1"/>
      <c r="S73" s="1"/>
    </row>
    <row r="74" spans="3:19" x14ac:dyDescent="0.3">
      <c r="C74" s="1"/>
      <c r="D74" s="1"/>
      <c r="E74" s="1"/>
      <c r="F74" s="1"/>
      <c r="G74" s="1"/>
      <c r="H74" s="1"/>
      <c r="I74" s="1"/>
      <c r="J74" s="1"/>
      <c r="K74" s="1"/>
      <c r="L74" s="1"/>
      <c r="M74" s="1"/>
      <c r="N74" s="1"/>
      <c r="O74" s="1"/>
      <c r="P74" s="1"/>
      <c r="Q74" s="1"/>
      <c r="R74" s="1"/>
      <c r="S74" s="1"/>
    </row>
    <row r="75" spans="3:19" x14ac:dyDescent="0.3">
      <c r="C75" s="1"/>
      <c r="D75" s="1"/>
      <c r="E75" s="1"/>
      <c r="F75" s="1"/>
      <c r="G75" s="1"/>
      <c r="H75" s="1"/>
      <c r="I75" s="1"/>
      <c r="J75" s="1"/>
      <c r="K75" s="1"/>
      <c r="L75" s="1"/>
      <c r="M75" s="1"/>
      <c r="N75" s="1"/>
      <c r="O75" s="1"/>
      <c r="P75" s="1"/>
      <c r="Q75" s="1"/>
      <c r="R75" s="1"/>
      <c r="S75" s="1"/>
    </row>
    <row r="76" spans="3:19" x14ac:dyDescent="0.3">
      <c r="C76" s="1"/>
      <c r="D76" s="1"/>
      <c r="E76" s="1"/>
      <c r="F76" s="1"/>
      <c r="G76" s="1"/>
      <c r="H76" s="1"/>
      <c r="I76" s="1"/>
      <c r="J76" s="1"/>
      <c r="K76" s="1"/>
      <c r="L76" s="1"/>
      <c r="M76" s="1"/>
      <c r="N76" s="1"/>
      <c r="O76" s="1"/>
      <c r="P76" s="1"/>
      <c r="Q76" s="1"/>
      <c r="R76" s="1"/>
      <c r="S76" s="1"/>
    </row>
    <row r="77" spans="3:19" x14ac:dyDescent="0.3">
      <c r="C77" s="1"/>
      <c r="D77" s="1"/>
      <c r="E77" s="1"/>
      <c r="F77" s="1"/>
      <c r="G77" s="1"/>
      <c r="H77" s="1"/>
      <c r="I77" s="1"/>
      <c r="J77" s="1"/>
      <c r="K77" s="1"/>
      <c r="L77" s="1"/>
      <c r="M77" s="1"/>
      <c r="N77" s="1"/>
      <c r="O77" s="1"/>
      <c r="P77" s="1"/>
      <c r="Q77" s="1"/>
      <c r="R77" s="1"/>
      <c r="S77" s="1"/>
    </row>
    <row r="78" spans="3:19" x14ac:dyDescent="0.3">
      <c r="C78" s="1"/>
      <c r="D78" s="1"/>
      <c r="E78" s="1"/>
      <c r="F78" s="1"/>
      <c r="G78" s="1"/>
      <c r="H78" s="1"/>
      <c r="I78" s="1"/>
      <c r="J78" s="1"/>
      <c r="K78" s="1"/>
      <c r="L78" s="1"/>
      <c r="M78" s="1"/>
      <c r="N78" s="1"/>
      <c r="O78" s="1"/>
      <c r="P78" s="1"/>
      <c r="Q78" s="1"/>
      <c r="R78" s="1"/>
      <c r="S78" s="1"/>
    </row>
    <row r="79" spans="3:19" x14ac:dyDescent="0.3">
      <c r="C79" s="1"/>
      <c r="D79" s="1"/>
      <c r="E79" s="1"/>
      <c r="F79" s="1"/>
      <c r="G79" s="1"/>
      <c r="H79" s="1"/>
      <c r="I79" s="1"/>
      <c r="J79" s="1"/>
      <c r="K79" s="1"/>
      <c r="L79" s="1"/>
      <c r="M79" s="1"/>
      <c r="N79" s="1"/>
      <c r="O79" s="1"/>
      <c r="P79" s="1"/>
      <c r="Q79" s="1"/>
      <c r="R79" s="1"/>
      <c r="S79" s="1"/>
    </row>
    <row r="80" spans="3:19" x14ac:dyDescent="0.3">
      <c r="C80" s="1"/>
      <c r="D80" s="1"/>
      <c r="E80" s="1"/>
      <c r="F80" s="1"/>
      <c r="G80" s="1"/>
      <c r="H80" s="1"/>
      <c r="I80" s="1"/>
      <c r="J80" s="1"/>
      <c r="K80" s="1"/>
      <c r="L80" s="1"/>
      <c r="M80" s="1"/>
      <c r="N80" s="1"/>
      <c r="O80" s="1"/>
      <c r="P80" s="1"/>
      <c r="Q80" s="1"/>
      <c r="R80" s="1"/>
      <c r="S80" s="1"/>
    </row>
    <row r="81" spans="3:19" x14ac:dyDescent="0.3">
      <c r="C81" s="1"/>
      <c r="D81" s="1"/>
      <c r="E81" s="1"/>
      <c r="F81" s="1"/>
      <c r="G81" s="1"/>
      <c r="H81" s="1"/>
      <c r="I81" s="1"/>
      <c r="J81" s="1"/>
      <c r="K81" s="1"/>
      <c r="L81" s="1"/>
      <c r="M81" s="1"/>
      <c r="N81" s="1"/>
      <c r="O81" s="1"/>
      <c r="P81" s="1"/>
      <c r="Q81" s="1"/>
      <c r="R81" s="1"/>
      <c r="S81" s="1"/>
    </row>
    <row r="82" spans="3:19" x14ac:dyDescent="0.3">
      <c r="C82" s="1"/>
      <c r="D82" s="1"/>
      <c r="E82" s="1"/>
      <c r="F82" s="1"/>
      <c r="G82" s="1"/>
      <c r="H82" s="1"/>
      <c r="I82" s="1"/>
      <c r="J82" s="1"/>
      <c r="K82" s="1"/>
      <c r="L82" s="1"/>
      <c r="M82" s="1"/>
      <c r="N82" s="1"/>
      <c r="O82" s="1"/>
      <c r="P82" s="1"/>
      <c r="Q82" s="1"/>
      <c r="R82" s="1"/>
      <c r="S82" s="1"/>
    </row>
    <row r="83" spans="3:19" x14ac:dyDescent="0.3">
      <c r="C83" s="1"/>
      <c r="D83" s="1"/>
      <c r="E83" s="1"/>
      <c r="F83" s="1"/>
      <c r="G83" s="1"/>
      <c r="H83" s="1"/>
      <c r="I83" s="1"/>
      <c r="J83" s="1"/>
      <c r="K83" s="1"/>
      <c r="L83" s="1"/>
      <c r="M83" s="1"/>
      <c r="N83" s="1"/>
      <c r="O83" s="1"/>
      <c r="P83" s="1"/>
      <c r="Q83" s="1"/>
      <c r="R83" s="1"/>
      <c r="S83" s="1"/>
    </row>
    <row r="84" spans="3:19" x14ac:dyDescent="0.3">
      <c r="C84" s="1"/>
      <c r="D84" s="1"/>
      <c r="E84" s="1"/>
      <c r="F84" s="1"/>
      <c r="G84" s="1"/>
      <c r="H84" s="1"/>
      <c r="I84" s="1"/>
      <c r="J84" s="1"/>
      <c r="K84" s="1"/>
      <c r="L84" s="1"/>
      <c r="M84" s="1"/>
      <c r="N84" s="1"/>
      <c r="O84" s="1"/>
      <c r="P84" s="1"/>
      <c r="Q84" s="1"/>
      <c r="R84" s="1"/>
      <c r="S84" s="1"/>
    </row>
    <row r="85" spans="3:19" x14ac:dyDescent="0.3">
      <c r="C85" s="1"/>
      <c r="D85" s="1"/>
      <c r="E85" s="1"/>
      <c r="F85" s="1"/>
      <c r="G85" s="1"/>
      <c r="H85" s="1"/>
      <c r="I85" s="1"/>
      <c r="J85" s="1"/>
      <c r="K85" s="1"/>
      <c r="L85" s="1"/>
      <c r="M85" s="1"/>
      <c r="N85" s="1"/>
      <c r="O85" s="1"/>
      <c r="P85" s="1"/>
      <c r="Q85" s="1"/>
      <c r="R85" s="1"/>
      <c r="S85" s="1"/>
    </row>
    <row r="86" spans="3:19" x14ac:dyDescent="0.3">
      <c r="C86" s="1"/>
      <c r="D86" s="1"/>
      <c r="E86" s="1"/>
      <c r="F86" s="1"/>
      <c r="G86" s="1"/>
      <c r="H86" s="1"/>
      <c r="I86" s="1"/>
      <c r="J86" s="1"/>
      <c r="K86" s="1"/>
      <c r="L86" s="1"/>
      <c r="M86" s="1"/>
      <c r="N86" s="1"/>
      <c r="O86" s="1"/>
      <c r="P86" s="1"/>
      <c r="Q86" s="1"/>
      <c r="R86" s="1"/>
      <c r="S86" s="1"/>
    </row>
    <row r="87" spans="3:19" x14ac:dyDescent="0.3">
      <c r="C87" s="1"/>
      <c r="D87" s="1"/>
      <c r="E87" s="1"/>
      <c r="F87" s="1"/>
      <c r="G87" s="1"/>
      <c r="H87" s="1"/>
      <c r="I87" s="1"/>
      <c r="J87" s="1"/>
      <c r="K87" s="1"/>
      <c r="L87" s="1"/>
      <c r="M87" s="1"/>
      <c r="N87" s="1"/>
      <c r="O87" s="1"/>
      <c r="P87" s="1"/>
      <c r="Q87" s="1"/>
      <c r="R87" s="1"/>
      <c r="S87" s="1"/>
    </row>
    <row r="88" spans="3:19" x14ac:dyDescent="0.3">
      <c r="C88" s="1"/>
      <c r="D88" s="1"/>
      <c r="E88" s="1"/>
      <c r="F88" s="1"/>
      <c r="G88" s="1"/>
      <c r="H88" s="1"/>
      <c r="I88" s="1"/>
      <c r="J88" s="1"/>
      <c r="K88" s="1"/>
      <c r="L88" s="1"/>
      <c r="M88" s="1"/>
      <c r="N88" s="1"/>
      <c r="O88" s="1"/>
      <c r="P88" s="1"/>
      <c r="Q88" s="1"/>
      <c r="R88" s="1"/>
      <c r="S88" s="1"/>
    </row>
    <row r="89" spans="3:19" x14ac:dyDescent="0.3">
      <c r="C89" s="1"/>
      <c r="D89" s="1"/>
      <c r="E89" s="1"/>
      <c r="F89" s="1"/>
      <c r="G89" s="1"/>
      <c r="H89" s="1"/>
      <c r="I89" s="1"/>
      <c r="J89" s="1"/>
      <c r="K89" s="1"/>
      <c r="L89" s="1"/>
      <c r="M89" s="1"/>
      <c r="N89" s="1"/>
      <c r="O89" s="1"/>
      <c r="P89" s="1"/>
      <c r="Q89" s="1"/>
      <c r="R89" s="1"/>
      <c r="S89" s="1"/>
    </row>
    <row r="90" spans="3:19" x14ac:dyDescent="0.3">
      <c r="C90" s="1"/>
      <c r="D90" s="1"/>
      <c r="E90" s="1"/>
      <c r="F90" s="1"/>
      <c r="G90" s="1"/>
      <c r="H90" s="1"/>
      <c r="I90" s="1"/>
      <c r="J90" s="1"/>
      <c r="K90" s="1"/>
      <c r="L90" s="1"/>
      <c r="M90" s="1"/>
      <c r="N90" s="1"/>
      <c r="O90" s="1"/>
      <c r="P90" s="1"/>
      <c r="Q90" s="1"/>
      <c r="R90" s="1"/>
      <c r="S90" s="1"/>
    </row>
    <row r="91" spans="3:19" x14ac:dyDescent="0.3">
      <c r="C91" s="1"/>
      <c r="D91" s="1"/>
      <c r="E91" s="1"/>
      <c r="F91" s="1"/>
      <c r="G91" s="1"/>
      <c r="H91" s="1"/>
      <c r="I91" s="1"/>
      <c r="J91" s="1"/>
      <c r="K91" s="1"/>
      <c r="L91" s="1"/>
      <c r="M91" s="1"/>
      <c r="N91" s="1"/>
      <c r="O91" s="1"/>
      <c r="P91" s="1"/>
      <c r="Q91" s="1"/>
      <c r="R91" s="1"/>
      <c r="S91" s="1"/>
    </row>
    <row r="92" spans="3:19" x14ac:dyDescent="0.3">
      <c r="C92" s="1"/>
      <c r="D92" s="1"/>
      <c r="E92" s="1"/>
      <c r="F92" s="1"/>
      <c r="G92" s="1"/>
      <c r="H92" s="1"/>
      <c r="I92" s="1"/>
      <c r="J92" s="1"/>
      <c r="K92" s="1"/>
      <c r="L92" s="1"/>
      <c r="M92" s="1"/>
      <c r="N92" s="1"/>
      <c r="O92" s="1"/>
      <c r="P92" s="1"/>
      <c r="Q92" s="1"/>
      <c r="R92" s="1"/>
      <c r="S92" s="1"/>
    </row>
    <row r="93" spans="3:19" x14ac:dyDescent="0.3">
      <c r="C93" s="1"/>
      <c r="D93" s="1"/>
      <c r="E93" s="1"/>
      <c r="F93" s="1"/>
      <c r="G93" s="1"/>
      <c r="H93" s="1"/>
      <c r="I93" s="1"/>
      <c r="J93" s="1"/>
      <c r="K93" s="1"/>
      <c r="L93" s="1"/>
      <c r="M93" s="1"/>
      <c r="N93" s="1"/>
      <c r="O93" s="1"/>
      <c r="P93" s="1"/>
      <c r="Q93" s="1"/>
      <c r="R93" s="1"/>
      <c r="S93" s="1"/>
    </row>
    <row r="94" spans="3:19" x14ac:dyDescent="0.3">
      <c r="C94" s="1"/>
      <c r="D94" s="1"/>
      <c r="E94" s="1"/>
      <c r="F94" s="1"/>
      <c r="G94" s="1"/>
      <c r="H94" s="1"/>
      <c r="I94" s="1"/>
      <c r="J94" s="1"/>
      <c r="K94" s="1"/>
      <c r="L94" s="1"/>
      <c r="M94" s="1"/>
      <c r="N94" s="1"/>
      <c r="O94" s="1"/>
      <c r="P94" s="1"/>
      <c r="Q94" s="1"/>
      <c r="R94" s="1"/>
      <c r="S94" s="1"/>
    </row>
    <row r="95" spans="3:19" x14ac:dyDescent="0.3">
      <c r="C95" s="1"/>
      <c r="D95" s="1"/>
      <c r="E95" s="1"/>
      <c r="F95" s="1"/>
      <c r="G95" s="1"/>
      <c r="H95" s="1"/>
      <c r="I95" s="1"/>
      <c r="J95" s="1"/>
      <c r="K95" s="1"/>
      <c r="L95" s="1"/>
      <c r="M95" s="1"/>
      <c r="N95" s="1"/>
      <c r="O95" s="1"/>
      <c r="P95" s="1"/>
      <c r="Q95" s="1"/>
      <c r="R95" s="1"/>
      <c r="S95" s="1"/>
    </row>
    <row r="96" spans="3:19" x14ac:dyDescent="0.3">
      <c r="C96" s="1"/>
      <c r="D96" s="1"/>
      <c r="E96" s="1"/>
      <c r="F96" s="1"/>
      <c r="G96" s="1"/>
      <c r="H96" s="1"/>
      <c r="I96" s="1"/>
      <c r="J96" s="1"/>
      <c r="K96" s="1"/>
      <c r="L96" s="1"/>
      <c r="M96" s="1"/>
      <c r="N96" s="1"/>
      <c r="O96" s="1"/>
      <c r="P96" s="1"/>
      <c r="Q96" s="1"/>
      <c r="R96" s="1"/>
      <c r="S96" s="1"/>
    </row>
    <row r="97" spans="3:19" x14ac:dyDescent="0.3">
      <c r="C97" s="1"/>
      <c r="D97" s="1"/>
      <c r="E97" s="1"/>
      <c r="F97" s="1"/>
      <c r="G97" s="1"/>
      <c r="H97" s="1"/>
      <c r="I97" s="1"/>
      <c r="J97" s="1"/>
      <c r="K97" s="1"/>
      <c r="L97" s="1"/>
      <c r="M97" s="1"/>
      <c r="N97" s="1"/>
      <c r="O97" s="1"/>
      <c r="P97" s="1"/>
      <c r="Q97" s="1"/>
      <c r="R97" s="1"/>
      <c r="S97" s="1"/>
    </row>
    <row r="98" spans="3:19" x14ac:dyDescent="0.3">
      <c r="C98" s="1"/>
      <c r="D98" s="1"/>
      <c r="E98" s="1"/>
      <c r="F98" s="1"/>
      <c r="G98" s="1"/>
      <c r="H98" s="1"/>
      <c r="I98" s="1"/>
      <c r="J98" s="1"/>
      <c r="K98" s="1"/>
      <c r="L98" s="1"/>
      <c r="M98" s="1"/>
      <c r="N98" s="1"/>
      <c r="O98" s="1"/>
      <c r="P98" s="1"/>
      <c r="Q98" s="1"/>
      <c r="R98" s="1"/>
      <c r="S98" s="1"/>
    </row>
    <row r="99" spans="3:19" x14ac:dyDescent="0.3">
      <c r="C99" s="1"/>
      <c r="D99" s="1"/>
      <c r="E99" s="1"/>
      <c r="F99" s="1"/>
      <c r="G99" s="1"/>
      <c r="H99" s="1"/>
      <c r="I99" s="1"/>
      <c r="J99" s="1"/>
      <c r="K99" s="1"/>
      <c r="L99" s="1"/>
      <c r="M99" s="1"/>
      <c r="N99" s="1"/>
      <c r="O99" s="1"/>
      <c r="P99" s="1"/>
      <c r="Q99" s="1"/>
      <c r="R99" s="1"/>
      <c r="S99" s="1"/>
    </row>
    <row r="100" spans="3:19" x14ac:dyDescent="0.3">
      <c r="C100" s="1"/>
      <c r="D100" s="1"/>
      <c r="E100" s="1"/>
      <c r="F100" s="1"/>
      <c r="G100" s="1"/>
      <c r="H100" s="1"/>
      <c r="I100" s="1"/>
      <c r="J100" s="1"/>
      <c r="K100" s="1"/>
      <c r="L100" s="1"/>
      <c r="M100" s="1"/>
      <c r="N100" s="1"/>
      <c r="O100" s="1"/>
      <c r="P100" s="1"/>
      <c r="Q100" s="1"/>
      <c r="R100" s="1"/>
      <c r="S100" s="1"/>
    </row>
    <row r="101" spans="3:19" x14ac:dyDescent="0.3">
      <c r="C101" s="1"/>
      <c r="D101" s="1"/>
      <c r="E101" s="1"/>
      <c r="F101" s="1"/>
      <c r="G101" s="1"/>
      <c r="H101" s="1"/>
      <c r="I101" s="1"/>
      <c r="J101" s="1"/>
      <c r="K101" s="1"/>
      <c r="L101" s="1"/>
      <c r="M101" s="1"/>
      <c r="N101" s="1"/>
      <c r="O101" s="1"/>
      <c r="P101" s="1"/>
      <c r="Q101" s="1"/>
      <c r="R101" s="1"/>
      <c r="S101" s="1"/>
    </row>
    <row r="102" spans="3:19" x14ac:dyDescent="0.3">
      <c r="C102" s="1"/>
      <c r="D102" s="1"/>
      <c r="E102" s="1"/>
      <c r="F102" s="1"/>
      <c r="G102" s="1"/>
      <c r="H102" s="1"/>
      <c r="I102" s="1"/>
      <c r="J102" s="1"/>
      <c r="K102" s="1"/>
      <c r="L102" s="1"/>
      <c r="M102" s="1"/>
      <c r="N102" s="1"/>
      <c r="O102" s="1"/>
      <c r="P102" s="1"/>
      <c r="Q102" s="1"/>
      <c r="R102" s="1"/>
      <c r="S102" s="1"/>
    </row>
    <row r="103" spans="3:19" x14ac:dyDescent="0.3">
      <c r="C103" s="1"/>
      <c r="D103" s="1"/>
      <c r="E103" s="1"/>
      <c r="F103" s="1"/>
      <c r="G103" s="1"/>
      <c r="H103" s="1"/>
      <c r="I103" s="1"/>
      <c r="J103" s="1"/>
      <c r="K103" s="1"/>
      <c r="L103" s="1"/>
      <c r="M103" s="1"/>
      <c r="N103" s="1"/>
      <c r="O103" s="1"/>
      <c r="P103" s="1"/>
      <c r="Q103" s="1"/>
      <c r="R103" s="1"/>
      <c r="S103" s="1"/>
    </row>
    <row r="104" spans="3:19" x14ac:dyDescent="0.3">
      <c r="C104" s="1"/>
      <c r="D104" s="1"/>
      <c r="E104" s="1"/>
      <c r="F104" s="1"/>
      <c r="G104" s="1"/>
      <c r="H104" s="1"/>
      <c r="I104" s="1"/>
      <c r="J104" s="1"/>
      <c r="K104" s="1"/>
      <c r="L104" s="1"/>
      <c r="M104" s="1"/>
      <c r="N104" s="1"/>
      <c r="O104" s="1"/>
      <c r="P104" s="1"/>
      <c r="Q104" s="1"/>
      <c r="R104" s="1"/>
      <c r="S104" s="1"/>
    </row>
    <row r="105" spans="3:19" x14ac:dyDescent="0.3">
      <c r="C105" s="1"/>
      <c r="D105" s="1"/>
      <c r="E105" s="1"/>
      <c r="F105" s="1"/>
      <c r="G105" s="1"/>
      <c r="H105" s="1"/>
      <c r="I105" s="1"/>
      <c r="J105" s="1"/>
      <c r="K105" s="1"/>
      <c r="L105" s="1"/>
      <c r="M105" s="1"/>
      <c r="N105" s="1"/>
      <c r="O105" s="1"/>
      <c r="P105" s="1"/>
      <c r="Q105" s="1"/>
      <c r="R105" s="1"/>
      <c r="S105" s="1"/>
    </row>
    <row r="106" spans="3:19" x14ac:dyDescent="0.3">
      <c r="C106" s="1"/>
      <c r="D106" s="1"/>
      <c r="E106" s="1"/>
      <c r="F106" s="1"/>
      <c r="G106" s="1"/>
      <c r="H106" s="1"/>
      <c r="I106" s="1"/>
      <c r="J106" s="1"/>
      <c r="K106" s="1"/>
      <c r="L106" s="1"/>
      <c r="M106" s="1"/>
      <c r="N106" s="1"/>
      <c r="O106" s="1"/>
      <c r="P106" s="1"/>
      <c r="Q106" s="1"/>
      <c r="R106" s="1"/>
      <c r="S106" s="1"/>
    </row>
    <row r="107" spans="3:19" x14ac:dyDescent="0.3">
      <c r="C107" s="1"/>
      <c r="D107" s="1"/>
      <c r="E107" s="1"/>
      <c r="F107" s="1"/>
      <c r="G107" s="1"/>
      <c r="H107" s="1"/>
      <c r="I107" s="1"/>
      <c r="J107" s="1"/>
      <c r="K107" s="1"/>
      <c r="L107" s="1"/>
      <c r="M107" s="1"/>
      <c r="N107" s="1"/>
      <c r="O107" s="1"/>
      <c r="P107" s="1"/>
      <c r="Q107" s="1"/>
      <c r="R107" s="1"/>
      <c r="S107" s="1"/>
    </row>
    <row r="108" spans="3:19" x14ac:dyDescent="0.3">
      <c r="C108" s="1"/>
      <c r="D108" s="1"/>
      <c r="E108" s="1"/>
      <c r="F108" s="1"/>
      <c r="G108" s="1"/>
      <c r="H108" s="1"/>
      <c r="I108" s="1"/>
      <c r="J108" s="1"/>
      <c r="K108" s="1"/>
      <c r="L108" s="1"/>
      <c r="M108" s="1"/>
      <c r="N108" s="1"/>
      <c r="O108" s="1"/>
      <c r="P108" s="1"/>
      <c r="Q108" s="1"/>
      <c r="R108" s="1"/>
      <c r="S108" s="1"/>
    </row>
    <row r="109" spans="3:19" x14ac:dyDescent="0.3">
      <c r="C109" s="1"/>
      <c r="D109" s="1"/>
      <c r="E109" s="1"/>
      <c r="F109" s="1"/>
      <c r="G109" s="1"/>
      <c r="H109" s="1"/>
      <c r="I109" s="1"/>
      <c r="J109" s="1"/>
      <c r="K109" s="1"/>
      <c r="L109" s="1"/>
      <c r="M109" s="1"/>
      <c r="N109" s="1"/>
      <c r="O109" s="1"/>
      <c r="P109" s="1"/>
      <c r="Q109" s="1"/>
      <c r="R109" s="1"/>
      <c r="S109" s="1"/>
    </row>
    <row r="110" spans="3:19" x14ac:dyDescent="0.3">
      <c r="C110" s="1"/>
      <c r="D110" s="1"/>
      <c r="E110" s="1"/>
      <c r="F110" s="1"/>
      <c r="G110" s="1"/>
      <c r="H110" s="1"/>
      <c r="I110" s="1"/>
      <c r="J110" s="1"/>
      <c r="K110" s="1"/>
      <c r="L110" s="1"/>
      <c r="M110" s="1"/>
      <c r="N110" s="1"/>
      <c r="O110" s="1"/>
      <c r="P110" s="1"/>
      <c r="Q110" s="1"/>
      <c r="R110" s="1"/>
      <c r="S110" s="1"/>
    </row>
    <row r="111" spans="3:19" x14ac:dyDescent="0.3">
      <c r="C111" s="1"/>
      <c r="D111" s="1"/>
      <c r="E111" s="1"/>
      <c r="F111" s="1"/>
      <c r="G111" s="1"/>
      <c r="H111" s="1"/>
      <c r="I111" s="1"/>
      <c r="J111" s="1"/>
      <c r="K111" s="1"/>
      <c r="L111" s="1"/>
      <c r="M111" s="1"/>
      <c r="N111" s="1"/>
      <c r="O111" s="1"/>
      <c r="P111" s="1"/>
      <c r="Q111" s="1"/>
      <c r="R111" s="1"/>
      <c r="S111" s="1"/>
    </row>
    <row r="112" spans="3:19" x14ac:dyDescent="0.3">
      <c r="C112" s="1"/>
      <c r="D112" s="1"/>
      <c r="E112" s="1"/>
      <c r="F112" s="1"/>
      <c r="G112" s="1"/>
      <c r="H112" s="1"/>
      <c r="I112" s="1"/>
      <c r="J112" s="1"/>
      <c r="K112" s="1"/>
      <c r="L112" s="1"/>
      <c r="M112" s="1"/>
      <c r="N112" s="1"/>
      <c r="O112" s="1"/>
      <c r="P112" s="1"/>
      <c r="Q112" s="1"/>
      <c r="R112" s="1"/>
      <c r="S112" s="1"/>
    </row>
    <row r="113" spans="3:19" x14ac:dyDescent="0.3">
      <c r="C113" s="1"/>
      <c r="D113" s="1"/>
      <c r="E113" s="1"/>
      <c r="F113" s="1"/>
      <c r="G113" s="1"/>
      <c r="H113" s="1"/>
      <c r="I113" s="1"/>
      <c r="J113" s="1"/>
      <c r="K113" s="1"/>
      <c r="L113" s="1"/>
      <c r="M113" s="1"/>
      <c r="N113" s="1"/>
      <c r="O113" s="1"/>
      <c r="P113" s="1"/>
      <c r="Q113" s="1"/>
      <c r="R113" s="1"/>
      <c r="S113" s="1"/>
    </row>
    <row r="114" spans="3:19" x14ac:dyDescent="0.3">
      <c r="C114" s="1"/>
      <c r="D114" s="1"/>
      <c r="E114" s="1"/>
      <c r="F114" s="1"/>
      <c r="G114" s="1"/>
      <c r="H114" s="1"/>
      <c r="I114" s="1"/>
      <c r="J114" s="1"/>
      <c r="K114" s="1"/>
      <c r="L114" s="1"/>
      <c r="M114" s="1"/>
      <c r="N114" s="1"/>
      <c r="O114" s="1"/>
      <c r="P114" s="1"/>
      <c r="Q114" s="1"/>
      <c r="R114" s="1"/>
      <c r="S114" s="1"/>
    </row>
    <row r="115" spans="3:19" x14ac:dyDescent="0.3">
      <c r="C115" s="1"/>
      <c r="D115" s="1"/>
      <c r="E115" s="1"/>
      <c r="F115" s="1"/>
      <c r="G115" s="1"/>
      <c r="H115" s="1"/>
      <c r="I115" s="1"/>
      <c r="J115" s="1"/>
      <c r="K115" s="1"/>
      <c r="L115" s="1"/>
      <c r="M115" s="1"/>
      <c r="N115" s="1"/>
      <c r="O115" s="1"/>
      <c r="P115" s="1"/>
      <c r="Q115" s="1"/>
      <c r="R115" s="1"/>
      <c r="S115" s="1"/>
    </row>
    <row r="116" spans="3:19" x14ac:dyDescent="0.3">
      <c r="C116" s="1"/>
      <c r="D116" s="1"/>
      <c r="E116" s="1"/>
      <c r="F116" s="1"/>
      <c r="G116" s="1"/>
      <c r="H116" s="1"/>
      <c r="I116" s="1"/>
      <c r="J116" s="1"/>
      <c r="K116" s="1"/>
      <c r="L116" s="1"/>
      <c r="M116" s="1"/>
      <c r="N116" s="1"/>
      <c r="O116" s="1"/>
      <c r="P116" s="1"/>
      <c r="Q116" s="1"/>
      <c r="R116" s="1"/>
      <c r="S116" s="1"/>
    </row>
    <row r="117" spans="3:19" x14ac:dyDescent="0.3">
      <c r="C117" s="1"/>
      <c r="D117" s="1"/>
      <c r="E117" s="1"/>
      <c r="F117" s="1"/>
      <c r="G117" s="1"/>
      <c r="H117" s="1"/>
      <c r="I117" s="1"/>
      <c r="J117" s="1"/>
      <c r="K117" s="1"/>
      <c r="L117" s="1"/>
      <c r="M117" s="1"/>
      <c r="N117" s="1"/>
      <c r="O117" s="1"/>
      <c r="P117" s="1"/>
      <c r="Q117" s="1"/>
      <c r="R117" s="1"/>
      <c r="S117" s="1"/>
    </row>
    <row r="118" spans="3:19" x14ac:dyDescent="0.3">
      <c r="C118" s="1"/>
      <c r="D118" s="1"/>
      <c r="E118" s="1"/>
      <c r="F118" s="1"/>
      <c r="G118" s="1"/>
      <c r="H118" s="1"/>
      <c r="I118" s="1"/>
      <c r="J118" s="1"/>
      <c r="K118" s="1"/>
      <c r="L118" s="1"/>
      <c r="M118" s="1"/>
      <c r="N118" s="1"/>
      <c r="O118" s="1"/>
      <c r="P118" s="1"/>
      <c r="Q118" s="1"/>
      <c r="R118" s="1"/>
      <c r="S118" s="1"/>
    </row>
    <row r="119" spans="3:19" x14ac:dyDescent="0.3">
      <c r="C119" s="1"/>
      <c r="D119" s="1"/>
      <c r="E119" s="1"/>
      <c r="F119" s="1"/>
      <c r="G119" s="1"/>
      <c r="H119" s="1"/>
      <c r="I119" s="1"/>
      <c r="J119" s="1"/>
      <c r="K119" s="1"/>
      <c r="L119" s="1"/>
      <c r="M119" s="1"/>
      <c r="N119" s="1"/>
      <c r="O119" s="1"/>
      <c r="P119" s="1"/>
      <c r="Q119" s="1"/>
      <c r="R119" s="1"/>
      <c r="S119" s="1"/>
    </row>
    <row r="120" spans="3:19" x14ac:dyDescent="0.3">
      <c r="C120" s="1"/>
      <c r="D120" s="1"/>
      <c r="E120" s="1"/>
      <c r="F120" s="1"/>
      <c r="G120" s="1"/>
      <c r="H120" s="1"/>
      <c r="I120" s="1"/>
      <c r="J120" s="1"/>
      <c r="K120" s="1"/>
      <c r="L120" s="1"/>
      <c r="M120" s="1"/>
      <c r="N120" s="1"/>
      <c r="O120" s="1"/>
      <c r="P120" s="1"/>
      <c r="Q120" s="1"/>
      <c r="R120" s="1"/>
      <c r="S120" s="1"/>
    </row>
    <row r="121" spans="3:19" x14ac:dyDescent="0.3">
      <c r="C121" s="1"/>
      <c r="D121" s="1"/>
      <c r="E121" s="1"/>
      <c r="F121" s="1"/>
      <c r="G121" s="1"/>
      <c r="H121" s="1"/>
      <c r="I121" s="1"/>
      <c r="J121" s="1"/>
      <c r="K121" s="1"/>
      <c r="L121" s="1"/>
      <c r="M121" s="1"/>
      <c r="N121" s="1"/>
      <c r="O121" s="1"/>
      <c r="P121" s="1"/>
      <c r="Q121" s="1"/>
      <c r="R121" s="1"/>
      <c r="S121" s="1"/>
    </row>
    <row r="122" spans="3:19" x14ac:dyDescent="0.3">
      <c r="C122" s="1"/>
      <c r="D122" s="1"/>
      <c r="E122" s="1"/>
      <c r="F122" s="1"/>
      <c r="G122" s="1"/>
      <c r="H122" s="1"/>
      <c r="I122" s="1"/>
      <c r="J122" s="1"/>
      <c r="K122" s="1"/>
      <c r="L122" s="1"/>
      <c r="M122" s="1"/>
      <c r="N122" s="1"/>
      <c r="O122" s="1"/>
      <c r="P122" s="1"/>
      <c r="Q122" s="1"/>
      <c r="R122" s="1"/>
      <c r="S122" s="1"/>
    </row>
    <row r="123" spans="3:19" x14ac:dyDescent="0.3">
      <c r="C123" s="1"/>
      <c r="D123" s="1"/>
      <c r="E123" s="1"/>
      <c r="F123" s="1"/>
      <c r="G123" s="1"/>
      <c r="H123" s="1"/>
      <c r="I123" s="1"/>
      <c r="J123" s="1"/>
      <c r="K123" s="1"/>
      <c r="L123" s="1"/>
      <c r="M123" s="1"/>
      <c r="N123" s="1"/>
      <c r="O123" s="1"/>
      <c r="P123" s="1"/>
      <c r="Q123" s="1"/>
      <c r="R123" s="1"/>
      <c r="S123" s="1"/>
    </row>
    <row r="124" spans="3:19" x14ac:dyDescent="0.3">
      <c r="C124" s="1"/>
      <c r="D124" s="1"/>
      <c r="E124" s="1"/>
      <c r="F124" s="1"/>
      <c r="G124" s="1"/>
      <c r="H124" s="1"/>
      <c r="I124" s="1"/>
      <c r="J124" s="1"/>
      <c r="K124" s="1"/>
      <c r="L124" s="1"/>
      <c r="M124" s="1"/>
      <c r="N124" s="1"/>
      <c r="O124" s="1"/>
      <c r="P124" s="1"/>
      <c r="Q124" s="1"/>
      <c r="R124" s="1"/>
      <c r="S124" s="1"/>
    </row>
    <row r="125" spans="3:19" x14ac:dyDescent="0.3">
      <c r="C125" s="1"/>
      <c r="D125" s="1"/>
      <c r="E125" s="1"/>
      <c r="F125" s="1"/>
      <c r="G125" s="1"/>
      <c r="H125" s="1"/>
      <c r="I125" s="1"/>
      <c r="J125" s="1"/>
      <c r="K125" s="1"/>
      <c r="L125" s="1"/>
      <c r="M125" s="1"/>
      <c r="N125" s="1"/>
      <c r="O125" s="1"/>
      <c r="P125" s="1"/>
      <c r="Q125" s="1"/>
      <c r="R125" s="1"/>
      <c r="S125" s="1"/>
    </row>
    <row r="126" spans="3:19" x14ac:dyDescent="0.3">
      <c r="C126" s="1"/>
      <c r="D126" s="1"/>
      <c r="E126" s="1"/>
      <c r="F126" s="1"/>
      <c r="G126" s="1"/>
      <c r="H126" s="1"/>
      <c r="I126" s="1"/>
      <c r="J126" s="1"/>
      <c r="K126" s="1"/>
      <c r="L126" s="1"/>
      <c r="M126" s="1"/>
      <c r="N126" s="1"/>
      <c r="O126" s="1"/>
      <c r="P126" s="1"/>
      <c r="Q126" s="1"/>
      <c r="R126" s="1"/>
      <c r="S126" s="1"/>
    </row>
    <row r="127" spans="3:19" x14ac:dyDescent="0.3">
      <c r="C127" s="1"/>
      <c r="D127" s="1"/>
      <c r="E127" s="1"/>
      <c r="F127" s="1"/>
      <c r="G127" s="1"/>
      <c r="H127" s="1"/>
      <c r="I127" s="1"/>
      <c r="J127" s="1"/>
      <c r="K127" s="1"/>
      <c r="L127" s="1"/>
      <c r="M127" s="1"/>
      <c r="N127" s="1"/>
      <c r="O127" s="1"/>
      <c r="P127" s="1"/>
      <c r="Q127" s="1"/>
      <c r="R127" s="1"/>
      <c r="S127" s="1"/>
    </row>
    <row r="128" spans="3:19" x14ac:dyDescent="0.3">
      <c r="C128" s="1"/>
      <c r="D128" s="1"/>
      <c r="E128" s="1"/>
      <c r="F128" s="1"/>
      <c r="G128" s="1"/>
      <c r="H128" s="1"/>
      <c r="I128" s="1"/>
      <c r="J128" s="1"/>
      <c r="K128" s="1"/>
      <c r="L128" s="1"/>
      <c r="M128" s="1"/>
      <c r="N128" s="1"/>
      <c r="O128" s="1"/>
      <c r="P128" s="1"/>
      <c r="Q128" s="1"/>
      <c r="R128" s="1"/>
      <c r="S128" s="1"/>
    </row>
    <row r="129" spans="3:19" x14ac:dyDescent="0.3">
      <c r="C129" s="1"/>
      <c r="D129" s="1"/>
      <c r="E129" s="1"/>
      <c r="F129" s="1"/>
      <c r="G129" s="1"/>
      <c r="H129" s="1"/>
      <c r="I129" s="1"/>
      <c r="J129" s="1"/>
      <c r="K129" s="1"/>
      <c r="L129" s="1"/>
      <c r="M129" s="1"/>
      <c r="N129" s="1"/>
      <c r="O129" s="1"/>
      <c r="P129" s="1"/>
      <c r="Q129" s="1"/>
      <c r="R129" s="1"/>
      <c r="S129" s="1"/>
    </row>
    <row r="130" spans="3:19" x14ac:dyDescent="0.3">
      <c r="C130" s="1"/>
      <c r="D130" s="1"/>
      <c r="E130" s="1"/>
      <c r="F130" s="1"/>
      <c r="G130" s="1"/>
      <c r="H130" s="1"/>
      <c r="I130" s="1"/>
      <c r="J130" s="1"/>
      <c r="K130" s="1"/>
      <c r="L130" s="1"/>
      <c r="M130" s="1"/>
      <c r="N130" s="1"/>
      <c r="O130" s="1"/>
      <c r="P130" s="1"/>
      <c r="Q130" s="1"/>
      <c r="R130" s="1"/>
      <c r="S130" s="1"/>
    </row>
    <row r="131" spans="3:19" x14ac:dyDescent="0.3">
      <c r="C131" s="1"/>
      <c r="D131" s="1"/>
      <c r="E131" s="1"/>
      <c r="F131" s="1"/>
      <c r="G131" s="1"/>
      <c r="H131" s="1"/>
      <c r="I131" s="1"/>
      <c r="J131" s="1"/>
      <c r="K131" s="1"/>
      <c r="L131" s="1"/>
      <c r="M131" s="1"/>
      <c r="N131" s="1"/>
      <c r="O131" s="1"/>
      <c r="P131" s="1"/>
      <c r="Q131" s="1"/>
      <c r="R131" s="1"/>
      <c r="S131" s="1"/>
    </row>
    <row r="132" spans="3:19" x14ac:dyDescent="0.3">
      <c r="C132" s="1"/>
      <c r="D132" s="1"/>
      <c r="E132" s="1"/>
      <c r="F132" s="1"/>
      <c r="G132" s="1"/>
      <c r="H132" s="1"/>
      <c r="I132" s="1"/>
      <c r="J132" s="1"/>
      <c r="K132" s="1"/>
      <c r="L132" s="1"/>
      <c r="M132" s="1"/>
      <c r="N132" s="1"/>
      <c r="O132" s="1"/>
      <c r="P132" s="1"/>
      <c r="Q132" s="1"/>
      <c r="R132" s="1"/>
      <c r="S132" s="1"/>
    </row>
    <row r="133" spans="3:19" x14ac:dyDescent="0.3">
      <c r="C133" s="1"/>
      <c r="D133" s="1"/>
      <c r="E133" s="1"/>
      <c r="F133" s="1"/>
      <c r="G133" s="1"/>
      <c r="H133" s="1"/>
      <c r="I133" s="1"/>
      <c r="J133" s="1"/>
      <c r="K133" s="1"/>
      <c r="L133" s="1"/>
      <c r="M133" s="1"/>
      <c r="N133" s="1"/>
      <c r="O133" s="1"/>
      <c r="P133" s="1"/>
      <c r="Q133" s="1"/>
      <c r="R133" s="1"/>
      <c r="S133" s="1"/>
    </row>
    <row r="134" spans="3:19" x14ac:dyDescent="0.3">
      <c r="C134" s="1"/>
      <c r="D134" s="1"/>
      <c r="E134" s="1"/>
      <c r="F134" s="1"/>
      <c r="G134" s="1"/>
      <c r="H134" s="1"/>
      <c r="I134" s="1"/>
      <c r="J134" s="1"/>
      <c r="K134" s="1"/>
      <c r="L134" s="1"/>
      <c r="M134" s="1"/>
      <c r="N134" s="1"/>
      <c r="O134" s="1"/>
      <c r="P134" s="1"/>
      <c r="Q134" s="1"/>
      <c r="R134" s="1"/>
      <c r="S134" s="1"/>
    </row>
    <row r="135" spans="3:19" x14ac:dyDescent="0.3">
      <c r="C135" s="1"/>
      <c r="D135" s="1"/>
      <c r="E135" s="1"/>
      <c r="F135" s="1"/>
      <c r="G135" s="1"/>
      <c r="H135" s="1"/>
      <c r="I135" s="1"/>
      <c r="J135" s="1"/>
      <c r="K135" s="1"/>
      <c r="L135" s="1"/>
      <c r="M135" s="1"/>
      <c r="N135" s="1"/>
      <c r="O135" s="1"/>
      <c r="P135" s="1"/>
      <c r="Q135" s="1"/>
      <c r="R135" s="1"/>
      <c r="S135" s="1"/>
    </row>
    <row r="136" spans="3:19" x14ac:dyDescent="0.3">
      <c r="C136" s="1"/>
      <c r="D136" s="1"/>
      <c r="E136" s="1"/>
      <c r="F136" s="1"/>
      <c r="G136" s="1"/>
      <c r="H136" s="1"/>
      <c r="I136" s="1"/>
      <c r="J136" s="1"/>
      <c r="K136" s="1"/>
      <c r="L136" s="1"/>
      <c r="M136" s="1"/>
      <c r="N136" s="1"/>
      <c r="O136" s="1"/>
      <c r="P136" s="1"/>
      <c r="Q136" s="1"/>
      <c r="R136" s="1"/>
      <c r="S136" s="1"/>
    </row>
    <row r="137" spans="3:19" x14ac:dyDescent="0.3">
      <c r="C137" s="1"/>
      <c r="D137" s="1"/>
      <c r="E137" s="1"/>
      <c r="F137" s="1"/>
      <c r="G137" s="1"/>
      <c r="H137" s="1"/>
      <c r="I137" s="1"/>
      <c r="J137" s="1"/>
      <c r="K137" s="1"/>
      <c r="L137" s="1"/>
      <c r="M137" s="1"/>
      <c r="N137" s="1"/>
      <c r="O137" s="1"/>
      <c r="P137" s="1"/>
      <c r="Q137" s="1"/>
      <c r="R137" s="1"/>
      <c r="S137" s="1"/>
    </row>
    <row r="138" spans="3:19" x14ac:dyDescent="0.3">
      <c r="C138" s="1"/>
      <c r="D138" s="1"/>
      <c r="E138" s="1"/>
      <c r="F138" s="1"/>
      <c r="G138" s="1"/>
      <c r="H138" s="1"/>
      <c r="I138" s="1"/>
      <c r="J138" s="1"/>
      <c r="K138" s="1"/>
      <c r="L138" s="1"/>
      <c r="M138" s="1"/>
      <c r="N138" s="1"/>
      <c r="O138" s="1"/>
      <c r="P138" s="1"/>
      <c r="Q138" s="1"/>
      <c r="R138" s="1"/>
      <c r="S138" s="1"/>
    </row>
    <row r="139" spans="3:19" x14ac:dyDescent="0.3">
      <c r="C139" s="1"/>
      <c r="D139" s="1"/>
      <c r="E139" s="1"/>
      <c r="F139" s="1"/>
      <c r="G139" s="1"/>
      <c r="H139" s="1"/>
      <c r="I139" s="1"/>
      <c r="J139" s="1"/>
      <c r="K139" s="1"/>
      <c r="L139" s="1"/>
      <c r="M139" s="1"/>
      <c r="N139" s="1"/>
      <c r="O139" s="1"/>
      <c r="P139" s="1"/>
      <c r="Q139" s="1"/>
      <c r="R139" s="1"/>
      <c r="S139" s="1"/>
    </row>
    <row r="140" spans="3:19" x14ac:dyDescent="0.3">
      <c r="C140" s="1"/>
      <c r="D140" s="1"/>
      <c r="E140" s="1"/>
      <c r="F140" s="1"/>
      <c r="G140" s="1"/>
      <c r="H140" s="1"/>
      <c r="I140" s="1"/>
      <c r="J140" s="1"/>
      <c r="K140" s="1"/>
      <c r="L140" s="1"/>
      <c r="M140" s="1"/>
      <c r="N140" s="1"/>
      <c r="O140" s="1"/>
      <c r="P140" s="1"/>
      <c r="Q140" s="1"/>
      <c r="R140" s="1"/>
      <c r="S140" s="1"/>
    </row>
    <row r="141" spans="3:19" x14ac:dyDescent="0.3">
      <c r="C141" s="1"/>
      <c r="D141" s="1"/>
      <c r="E141" s="1"/>
      <c r="F141" s="1"/>
      <c r="G141" s="1"/>
      <c r="H141" s="1"/>
      <c r="I141" s="1"/>
      <c r="J141" s="1"/>
      <c r="K141" s="1"/>
      <c r="L141" s="1"/>
      <c r="M141" s="1"/>
      <c r="N141" s="1"/>
      <c r="O141" s="1"/>
      <c r="P141" s="1"/>
      <c r="Q141" s="1"/>
      <c r="R141" s="1"/>
      <c r="S141" s="1"/>
    </row>
    <row r="142" spans="3:19" x14ac:dyDescent="0.3">
      <c r="C142" s="1"/>
      <c r="D142" s="1"/>
      <c r="E142" s="1"/>
      <c r="F142" s="1"/>
      <c r="G142" s="1"/>
      <c r="H142" s="1"/>
      <c r="I142" s="1"/>
      <c r="J142" s="1"/>
      <c r="K142" s="1"/>
      <c r="L142" s="1"/>
      <c r="M142" s="1"/>
      <c r="N142" s="1"/>
      <c r="O142" s="1"/>
      <c r="P142" s="1"/>
      <c r="Q142" s="1"/>
      <c r="R142" s="1"/>
      <c r="S142" s="1"/>
    </row>
    <row r="143" spans="3:19" x14ac:dyDescent="0.3">
      <c r="C143" s="1"/>
      <c r="D143" s="1"/>
      <c r="E143" s="1"/>
      <c r="F143" s="1"/>
      <c r="G143" s="1"/>
      <c r="H143" s="1"/>
      <c r="I143" s="1"/>
      <c r="J143" s="1"/>
      <c r="K143" s="1"/>
      <c r="L143" s="1"/>
      <c r="M143" s="1"/>
      <c r="N143" s="1"/>
      <c r="O143" s="1"/>
      <c r="P143" s="1"/>
      <c r="Q143" s="1"/>
      <c r="R143" s="1"/>
      <c r="S143" s="1"/>
    </row>
    <row r="144" spans="3:19" x14ac:dyDescent="0.3">
      <c r="C144" s="1"/>
      <c r="D144" s="1"/>
      <c r="E144" s="1"/>
      <c r="F144" s="1"/>
      <c r="G144" s="1"/>
      <c r="H144" s="1"/>
      <c r="I144" s="1"/>
      <c r="J144" s="1"/>
      <c r="K144" s="1"/>
      <c r="L144" s="1"/>
      <c r="M144" s="1"/>
      <c r="N144" s="1"/>
      <c r="O144" s="1"/>
      <c r="P144" s="1"/>
      <c r="Q144" s="1"/>
      <c r="R144" s="1"/>
      <c r="S144" s="1"/>
    </row>
    <row r="145" spans="3:19" x14ac:dyDescent="0.3">
      <c r="C145" s="1"/>
      <c r="D145" s="1"/>
      <c r="E145" s="1"/>
      <c r="F145" s="1"/>
      <c r="G145" s="1"/>
      <c r="H145" s="1"/>
      <c r="I145" s="1"/>
      <c r="J145" s="1"/>
      <c r="K145" s="1"/>
      <c r="L145" s="1"/>
      <c r="M145" s="1"/>
      <c r="N145" s="1"/>
      <c r="O145" s="1"/>
      <c r="P145" s="1"/>
      <c r="Q145" s="1"/>
      <c r="R145" s="1"/>
      <c r="S145" s="1"/>
    </row>
    <row r="146" spans="3:19" x14ac:dyDescent="0.3">
      <c r="C146" s="1"/>
      <c r="D146" s="1"/>
      <c r="E146" s="1"/>
      <c r="F146" s="1"/>
      <c r="G146" s="1"/>
      <c r="H146" s="1"/>
      <c r="I146" s="1"/>
      <c r="J146" s="1"/>
      <c r="K146" s="1"/>
      <c r="L146" s="1"/>
      <c r="M146" s="1"/>
      <c r="N146" s="1"/>
      <c r="O146" s="1"/>
      <c r="P146" s="1"/>
      <c r="Q146" s="1"/>
      <c r="R146" s="1"/>
      <c r="S146" s="1"/>
    </row>
    <row r="147" spans="3:19" x14ac:dyDescent="0.3">
      <c r="C147" s="1"/>
      <c r="D147" s="1"/>
      <c r="E147" s="1"/>
      <c r="F147" s="1"/>
      <c r="G147" s="1"/>
      <c r="H147" s="1"/>
      <c r="I147" s="1"/>
      <c r="J147" s="1"/>
      <c r="K147" s="1"/>
      <c r="L147" s="1"/>
      <c r="M147" s="1"/>
      <c r="N147" s="1"/>
      <c r="O147" s="1"/>
      <c r="P147" s="1"/>
      <c r="Q147" s="1"/>
      <c r="R147" s="1"/>
      <c r="S147" s="1"/>
    </row>
    <row r="148" spans="3:19" x14ac:dyDescent="0.3">
      <c r="C148" s="1"/>
      <c r="D148" s="1"/>
      <c r="E148" s="1"/>
      <c r="F148" s="1"/>
      <c r="G148" s="1"/>
      <c r="H148" s="1"/>
      <c r="I148" s="1"/>
      <c r="J148" s="1"/>
      <c r="K148" s="1"/>
      <c r="L148" s="1"/>
      <c r="M148" s="1"/>
      <c r="N148" s="1"/>
      <c r="O148" s="1"/>
      <c r="P148" s="1"/>
      <c r="Q148" s="1"/>
      <c r="R148" s="1"/>
      <c r="S148" s="1"/>
    </row>
    <row r="149" spans="3:19" x14ac:dyDescent="0.3">
      <c r="C149" s="1"/>
      <c r="D149" s="1"/>
      <c r="E149" s="1"/>
      <c r="F149" s="1"/>
      <c r="G149" s="1"/>
      <c r="H149" s="1"/>
      <c r="I149" s="1"/>
      <c r="J149" s="1"/>
      <c r="K149" s="1"/>
      <c r="L149" s="1"/>
      <c r="M149" s="1"/>
      <c r="N149" s="1"/>
      <c r="O149" s="1"/>
      <c r="P149" s="1"/>
      <c r="Q149" s="1"/>
      <c r="R149" s="1"/>
      <c r="S149" s="1"/>
    </row>
    <row r="150" spans="3:19" x14ac:dyDescent="0.3">
      <c r="C150" s="1"/>
      <c r="D150" s="1"/>
      <c r="E150" s="1"/>
      <c r="F150" s="1"/>
      <c r="G150" s="1"/>
      <c r="H150" s="1"/>
      <c r="I150" s="1"/>
      <c r="J150" s="1"/>
      <c r="K150" s="1"/>
      <c r="L150" s="1"/>
      <c r="M150" s="1"/>
      <c r="N150" s="1"/>
      <c r="O150" s="1"/>
      <c r="P150" s="1"/>
      <c r="Q150" s="1"/>
      <c r="R150" s="1"/>
      <c r="S150" s="1"/>
    </row>
    <row r="151" spans="3:19" x14ac:dyDescent="0.3">
      <c r="C151" s="1"/>
      <c r="D151" s="1"/>
      <c r="E151" s="1"/>
      <c r="F151" s="1"/>
      <c r="G151" s="1"/>
      <c r="H151" s="1"/>
      <c r="I151" s="1"/>
      <c r="J151" s="1"/>
      <c r="K151" s="1"/>
      <c r="L151" s="1"/>
      <c r="M151" s="1"/>
      <c r="N151" s="1"/>
      <c r="O151" s="1"/>
      <c r="P151" s="1"/>
      <c r="Q151" s="1"/>
      <c r="R151" s="1"/>
      <c r="S151" s="1"/>
    </row>
    <row r="152" spans="3:19" x14ac:dyDescent="0.3">
      <c r="C152" s="1"/>
      <c r="D152" s="1"/>
      <c r="E152" s="1"/>
      <c r="F152" s="1"/>
      <c r="G152" s="1"/>
      <c r="H152" s="1"/>
      <c r="I152" s="1"/>
      <c r="J152" s="1"/>
      <c r="K152" s="1"/>
      <c r="L152" s="1"/>
      <c r="M152" s="1"/>
      <c r="N152" s="1"/>
      <c r="O152" s="1"/>
      <c r="P152" s="1"/>
      <c r="Q152" s="1"/>
      <c r="R152" s="1"/>
      <c r="S152" s="1"/>
    </row>
    <row r="153" spans="3:19" x14ac:dyDescent="0.3">
      <c r="C153" s="1"/>
      <c r="D153" s="1"/>
      <c r="E153" s="1"/>
      <c r="F153" s="1"/>
      <c r="G153" s="1"/>
      <c r="H153" s="1"/>
      <c r="I153" s="1"/>
      <c r="J153" s="1"/>
      <c r="K153" s="1"/>
      <c r="L153" s="1"/>
      <c r="M153" s="1"/>
      <c r="N153" s="1"/>
      <c r="O153" s="1"/>
      <c r="P153" s="1"/>
      <c r="Q153" s="1"/>
      <c r="R153" s="1"/>
      <c r="S153" s="1"/>
    </row>
    <row r="154" spans="3:19" x14ac:dyDescent="0.3">
      <c r="C154" s="1"/>
      <c r="D154" s="1"/>
      <c r="E154" s="1"/>
      <c r="F154" s="1"/>
      <c r="G154" s="1"/>
      <c r="H154" s="1"/>
      <c r="I154" s="1"/>
      <c r="J154" s="1"/>
      <c r="K154" s="1"/>
      <c r="L154" s="1"/>
      <c r="M154" s="1"/>
      <c r="N154" s="1"/>
      <c r="O154" s="1"/>
      <c r="P154" s="1"/>
      <c r="Q154" s="1"/>
      <c r="R154" s="1"/>
      <c r="S154" s="1"/>
    </row>
    <row r="155" spans="3:19" x14ac:dyDescent="0.3">
      <c r="C155" s="1"/>
      <c r="D155" s="1"/>
      <c r="E155" s="1"/>
      <c r="F155" s="1"/>
      <c r="G155" s="1"/>
      <c r="H155" s="1"/>
      <c r="I155" s="1"/>
      <c r="J155" s="1"/>
      <c r="K155" s="1"/>
      <c r="L155" s="1"/>
      <c r="M155" s="1"/>
      <c r="N155" s="1"/>
      <c r="O155" s="1"/>
      <c r="P155" s="1"/>
      <c r="Q155" s="1"/>
      <c r="R155" s="1"/>
      <c r="S155" s="1"/>
    </row>
    <row r="156" spans="3:19" x14ac:dyDescent="0.3">
      <c r="C156" s="1"/>
      <c r="D156" s="1"/>
      <c r="E156" s="1"/>
      <c r="F156" s="1"/>
      <c r="G156" s="1"/>
      <c r="H156" s="1"/>
      <c r="I156" s="1"/>
      <c r="J156" s="1"/>
      <c r="K156" s="1"/>
      <c r="L156" s="1"/>
      <c r="M156" s="1"/>
      <c r="N156" s="1"/>
      <c r="O156" s="1"/>
      <c r="P156" s="1"/>
      <c r="Q156" s="1"/>
      <c r="R156" s="1"/>
      <c r="S156" s="1"/>
    </row>
    <row r="157" spans="3:19" x14ac:dyDescent="0.3">
      <c r="C157" s="1"/>
      <c r="D157" s="1"/>
      <c r="E157" s="1"/>
      <c r="F157" s="1"/>
      <c r="G157" s="1"/>
      <c r="H157" s="1"/>
      <c r="I157" s="1"/>
      <c r="J157" s="1"/>
      <c r="K157" s="1"/>
      <c r="L157" s="1"/>
      <c r="M157" s="1"/>
      <c r="N157" s="1"/>
      <c r="O157" s="1"/>
      <c r="P157" s="1"/>
      <c r="Q157" s="1"/>
      <c r="R157" s="1"/>
      <c r="S157" s="1"/>
    </row>
    <row r="158" spans="3:19" x14ac:dyDescent="0.3">
      <c r="C158" s="1"/>
      <c r="D158" s="1"/>
      <c r="E158" s="1"/>
      <c r="F158" s="1"/>
      <c r="G158" s="1"/>
      <c r="H158" s="1"/>
      <c r="I158" s="1"/>
      <c r="J158" s="1"/>
      <c r="K158" s="1"/>
      <c r="L158" s="1"/>
      <c r="M158" s="1"/>
      <c r="N158" s="1"/>
      <c r="O158" s="1"/>
      <c r="P158" s="1"/>
      <c r="Q158" s="1"/>
      <c r="R158" s="1"/>
      <c r="S158" s="1"/>
    </row>
    <row r="159" spans="3:19" x14ac:dyDescent="0.3">
      <c r="C159" s="1"/>
      <c r="D159" s="1"/>
      <c r="E159" s="1"/>
      <c r="F159" s="1"/>
      <c r="G159" s="1"/>
      <c r="H159" s="1"/>
      <c r="I159" s="1"/>
      <c r="J159" s="1"/>
      <c r="K159" s="1"/>
      <c r="L159" s="1"/>
      <c r="M159" s="1"/>
      <c r="N159" s="1"/>
      <c r="O159" s="1"/>
      <c r="P159" s="1"/>
      <c r="Q159" s="1"/>
      <c r="R159" s="1"/>
      <c r="S159" s="1"/>
    </row>
    <row r="160" spans="3:19" x14ac:dyDescent="0.3">
      <c r="C160" s="1"/>
      <c r="D160" s="1"/>
      <c r="E160" s="1"/>
      <c r="F160" s="1"/>
      <c r="G160" s="1"/>
      <c r="H160" s="1"/>
      <c r="I160" s="1"/>
      <c r="J160" s="1"/>
      <c r="K160" s="1"/>
      <c r="L160" s="1"/>
      <c r="M160" s="1"/>
      <c r="N160" s="1"/>
      <c r="O160" s="1"/>
      <c r="P160" s="1"/>
      <c r="Q160" s="1"/>
      <c r="R160" s="1"/>
      <c r="S160" s="1"/>
    </row>
    <row r="161" spans="3:19" x14ac:dyDescent="0.3">
      <c r="C161" s="1"/>
      <c r="D161" s="1"/>
      <c r="E161" s="1"/>
      <c r="F161" s="1"/>
      <c r="G161" s="1"/>
      <c r="H161" s="1"/>
      <c r="I161" s="1"/>
      <c r="J161" s="1"/>
      <c r="K161" s="1"/>
      <c r="L161" s="1"/>
      <c r="M161" s="1"/>
      <c r="N161" s="1"/>
      <c r="O161" s="1"/>
      <c r="P161" s="1"/>
      <c r="Q161" s="1"/>
      <c r="R161" s="1"/>
      <c r="S161" s="1"/>
    </row>
    <row r="162" spans="3:19" x14ac:dyDescent="0.3">
      <c r="C162" s="1"/>
      <c r="D162" s="1"/>
      <c r="E162" s="1"/>
      <c r="F162" s="1"/>
      <c r="G162" s="1"/>
      <c r="H162" s="1"/>
      <c r="I162" s="1"/>
      <c r="J162" s="1"/>
      <c r="K162" s="1"/>
      <c r="L162" s="1"/>
      <c r="M162" s="1"/>
      <c r="N162" s="1"/>
      <c r="O162" s="1"/>
      <c r="P162" s="1"/>
      <c r="Q162" s="1"/>
      <c r="R162" s="1"/>
      <c r="S162" s="1"/>
    </row>
    <row r="163" spans="3:19" x14ac:dyDescent="0.3">
      <c r="C163" s="1"/>
      <c r="D163" s="1"/>
      <c r="E163" s="1"/>
      <c r="F163" s="1"/>
      <c r="G163" s="1"/>
      <c r="H163" s="1"/>
      <c r="I163" s="1"/>
      <c r="J163" s="1"/>
      <c r="K163" s="1"/>
      <c r="L163" s="1"/>
      <c r="M163" s="1"/>
      <c r="N163" s="1"/>
      <c r="O163" s="1"/>
      <c r="P163" s="1"/>
      <c r="Q163" s="1"/>
      <c r="R163" s="1"/>
      <c r="S163" s="1"/>
    </row>
    <row r="164" spans="3:19" x14ac:dyDescent="0.3">
      <c r="C164" s="1"/>
      <c r="D164" s="1"/>
      <c r="E164" s="1"/>
      <c r="F164" s="1"/>
      <c r="G164" s="1"/>
      <c r="H164" s="1"/>
      <c r="I164" s="1"/>
      <c r="J164" s="1"/>
      <c r="K164" s="1"/>
      <c r="L164" s="1"/>
      <c r="M164" s="1"/>
      <c r="N164" s="1"/>
      <c r="O164" s="1"/>
      <c r="P164" s="1"/>
      <c r="Q164" s="1"/>
      <c r="R164" s="1"/>
      <c r="S164" s="1"/>
    </row>
    <row r="165" spans="3:19" x14ac:dyDescent="0.3">
      <c r="C165" s="1"/>
      <c r="D165" s="1"/>
      <c r="E165" s="1"/>
      <c r="F165" s="1"/>
      <c r="G165" s="1"/>
      <c r="H165" s="1"/>
      <c r="I165" s="1"/>
      <c r="J165" s="1"/>
      <c r="K165" s="1"/>
      <c r="L165" s="1"/>
      <c r="M165" s="1"/>
      <c r="N165" s="1"/>
      <c r="O165" s="1"/>
      <c r="P165" s="1"/>
      <c r="Q165" s="1"/>
      <c r="R165" s="1"/>
      <c r="S165" s="1"/>
    </row>
    <row r="166" spans="3:19" x14ac:dyDescent="0.3">
      <c r="C166" s="1"/>
      <c r="D166" s="1"/>
      <c r="E166" s="1"/>
      <c r="F166" s="1"/>
      <c r="G166" s="1"/>
      <c r="H166" s="1"/>
      <c r="I166" s="1"/>
      <c r="J166" s="1"/>
      <c r="K166" s="1"/>
      <c r="L166" s="1"/>
      <c r="M166" s="1"/>
      <c r="N166" s="1"/>
      <c r="O166" s="1"/>
      <c r="P166" s="1"/>
      <c r="Q166" s="1"/>
      <c r="R166" s="1"/>
      <c r="S166" s="1"/>
    </row>
    <row r="167" spans="3:19" x14ac:dyDescent="0.3">
      <c r="C167" s="1"/>
      <c r="D167" s="1"/>
      <c r="E167" s="1"/>
      <c r="F167" s="1"/>
      <c r="G167" s="1"/>
      <c r="H167" s="1"/>
      <c r="I167" s="1"/>
      <c r="J167" s="1"/>
      <c r="K167" s="1"/>
      <c r="L167" s="1"/>
      <c r="M167" s="1"/>
      <c r="N167" s="1"/>
      <c r="O167" s="1"/>
      <c r="P167" s="1"/>
      <c r="Q167" s="1"/>
      <c r="R167" s="1"/>
      <c r="S167" s="1"/>
    </row>
    <row r="168" spans="3:19" x14ac:dyDescent="0.3">
      <c r="C168" s="1"/>
      <c r="D168" s="1"/>
      <c r="E168" s="1"/>
      <c r="F168" s="1"/>
      <c r="G168" s="1"/>
      <c r="H168" s="1"/>
      <c r="I168" s="1"/>
      <c r="J168" s="1"/>
      <c r="K168" s="1"/>
      <c r="L168" s="1"/>
      <c r="M168" s="1"/>
      <c r="N168" s="1"/>
      <c r="O168" s="1"/>
      <c r="P168" s="1"/>
      <c r="Q168" s="1"/>
      <c r="R168" s="1"/>
      <c r="S168" s="1"/>
    </row>
    <row r="169" spans="3:19" x14ac:dyDescent="0.3">
      <c r="C169" s="1"/>
      <c r="D169" s="1"/>
      <c r="E169" s="1"/>
      <c r="F169" s="1"/>
      <c r="G169" s="1"/>
      <c r="H169" s="1"/>
      <c r="I169" s="1"/>
      <c r="J169" s="1"/>
      <c r="K169" s="1"/>
      <c r="L169" s="1"/>
      <c r="M169" s="1"/>
      <c r="N169" s="1"/>
      <c r="O169" s="1"/>
      <c r="P169" s="1"/>
      <c r="Q169" s="1"/>
      <c r="R169" s="1"/>
      <c r="S169" s="1"/>
    </row>
    <row r="170" spans="3:19" x14ac:dyDescent="0.3">
      <c r="C170" s="1"/>
      <c r="D170" s="1"/>
      <c r="E170" s="1"/>
      <c r="F170" s="1"/>
      <c r="G170" s="1"/>
      <c r="H170" s="1"/>
      <c r="I170" s="1"/>
      <c r="J170" s="1"/>
      <c r="K170" s="1"/>
      <c r="L170" s="1"/>
      <c r="M170" s="1"/>
      <c r="N170" s="1"/>
      <c r="O170" s="1"/>
      <c r="P170" s="1"/>
      <c r="Q170" s="1"/>
      <c r="R170" s="1"/>
      <c r="S170" s="1"/>
    </row>
    <row r="171" spans="3:19" x14ac:dyDescent="0.3">
      <c r="C171" s="1"/>
      <c r="D171" s="1"/>
      <c r="E171" s="1"/>
      <c r="F171" s="1"/>
      <c r="G171" s="1"/>
      <c r="H171" s="1"/>
      <c r="I171" s="1"/>
      <c r="J171" s="1"/>
      <c r="K171" s="1"/>
      <c r="L171" s="1"/>
      <c r="M171" s="1"/>
      <c r="N171" s="1"/>
      <c r="O171" s="1"/>
      <c r="P171" s="1"/>
      <c r="Q171" s="1"/>
      <c r="R171" s="1"/>
      <c r="S171" s="1"/>
    </row>
    <row r="172" spans="3:19" x14ac:dyDescent="0.3">
      <c r="C172" s="1"/>
      <c r="D172" s="1"/>
      <c r="E172" s="1"/>
      <c r="F172" s="1"/>
      <c r="G172" s="1"/>
      <c r="H172" s="1"/>
      <c r="I172" s="1"/>
      <c r="J172" s="1"/>
      <c r="K172" s="1"/>
      <c r="L172" s="1"/>
      <c r="M172" s="1"/>
      <c r="N172" s="1"/>
      <c r="O172" s="1"/>
      <c r="P172" s="1"/>
      <c r="Q172" s="1"/>
      <c r="R172" s="1"/>
      <c r="S172" s="1"/>
    </row>
    <row r="173" spans="3:19" x14ac:dyDescent="0.3">
      <c r="C173" s="1"/>
      <c r="D173" s="1"/>
      <c r="E173" s="1"/>
      <c r="F173" s="1"/>
      <c r="G173" s="1"/>
      <c r="H173" s="1"/>
      <c r="I173" s="1"/>
      <c r="J173" s="1"/>
      <c r="K173" s="1"/>
      <c r="L173" s="1"/>
      <c r="M173" s="1"/>
      <c r="N173" s="1"/>
      <c r="O173" s="1"/>
      <c r="P173" s="1"/>
      <c r="Q173" s="1"/>
      <c r="R173" s="1"/>
      <c r="S173" s="1"/>
    </row>
    <row r="174" spans="3:19" x14ac:dyDescent="0.3">
      <c r="C174" s="1"/>
      <c r="D174" s="1"/>
      <c r="E174" s="1"/>
      <c r="F174" s="1"/>
      <c r="G174" s="1"/>
      <c r="H174" s="1"/>
      <c r="I174" s="1"/>
      <c r="J174" s="1"/>
      <c r="K174" s="1"/>
      <c r="L174" s="1"/>
      <c r="M174" s="1"/>
      <c r="N174" s="1"/>
      <c r="O174" s="1"/>
      <c r="P174" s="1"/>
      <c r="Q174" s="1"/>
      <c r="R174" s="1"/>
      <c r="S174" s="1"/>
    </row>
    <row r="175" spans="3:19" x14ac:dyDescent="0.3">
      <c r="C175" s="1"/>
      <c r="D175" s="1"/>
      <c r="E175" s="1"/>
      <c r="F175" s="1"/>
      <c r="G175" s="1"/>
      <c r="H175" s="1"/>
      <c r="I175" s="1"/>
      <c r="J175" s="1"/>
      <c r="K175" s="1"/>
      <c r="L175" s="1"/>
      <c r="M175" s="1"/>
      <c r="N175" s="1"/>
      <c r="O175" s="1"/>
      <c r="P175" s="1"/>
      <c r="Q175" s="1"/>
      <c r="R175" s="1"/>
      <c r="S175" s="1"/>
    </row>
    <row r="176" spans="3:19" x14ac:dyDescent="0.3">
      <c r="C176" s="1"/>
      <c r="D176" s="1"/>
      <c r="E176" s="1"/>
      <c r="F176" s="1"/>
      <c r="G176" s="1"/>
      <c r="H176" s="1"/>
      <c r="I176" s="1"/>
      <c r="J176" s="1"/>
      <c r="K176" s="1"/>
      <c r="L176" s="1"/>
      <c r="M176" s="1"/>
      <c r="N176" s="1"/>
      <c r="O176" s="1"/>
      <c r="P176" s="1"/>
      <c r="Q176" s="1"/>
      <c r="R176" s="1"/>
      <c r="S176" s="1"/>
    </row>
    <row r="177" spans="3:19" x14ac:dyDescent="0.3">
      <c r="C177" s="1"/>
      <c r="D177" s="1"/>
      <c r="E177" s="1"/>
      <c r="F177" s="1"/>
      <c r="G177" s="1"/>
      <c r="H177" s="1"/>
      <c r="I177" s="1"/>
      <c r="J177" s="1"/>
      <c r="K177" s="1"/>
      <c r="L177" s="1"/>
      <c r="M177" s="1"/>
      <c r="N177" s="1"/>
      <c r="O177" s="1"/>
      <c r="P177" s="1"/>
      <c r="Q177" s="1"/>
      <c r="R177" s="1"/>
      <c r="S177" s="1"/>
    </row>
    <row r="178" spans="3:19" x14ac:dyDescent="0.3">
      <c r="C178" s="1"/>
      <c r="D178" s="1"/>
      <c r="E178" s="1"/>
      <c r="F178" s="1"/>
      <c r="G178" s="1"/>
      <c r="H178" s="1"/>
      <c r="I178" s="1"/>
      <c r="J178" s="1"/>
      <c r="K178" s="1"/>
      <c r="L178" s="1"/>
      <c r="M178" s="1"/>
      <c r="N178" s="1"/>
      <c r="O178" s="1"/>
      <c r="P178" s="1"/>
      <c r="Q178" s="1"/>
      <c r="R178" s="1"/>
      <c r="S178" s="1"/>
    </row>
    <row r="179" spans="3:19" x14ac:dyDescent="0.3">
      <c r="C179" s="1"/>
      <c r="D179" s="1"/>
      <c r="E179" s="1"/>
      <c r="F179" s="1"/>
      <c r="G179" s="1"/>
      <c r="H179" s="1"/>
      <c r="I179" s="1"/>
      <c r="J179" s="1"/>
      <c r="K179" s="1"/>
      <c r="L179" s="1"/>
      <c r="M179" s="1"/>
      <c r="N179" s="1"/>
      <c r="O179" s="1"/>
      <c r="P179" s="1"/>
      <c r="Q179" s="1"/>
      <c r="R179" s="1"/>
      <c r="S179" s="1"/>
    </row>
    <row r="180" spans="3:19" x14ac:dyDescent="0.3">
      <c r="C180" s="1"/>
      <c r="D180" s="1"/>
      <c r="E180" s="1"/>
      <c r="F180" s="1"/>
      <c r="G180" s="1"/>
      <c r="H180" s="1"/>
      <c r="I180" s="1"/>
      <c r="J180" s="1"/>
      <c r="K180" s="1"/>
      <c r="L180" s="1"/>
      <c r="M180" s="1"/>
      <c r="N180" s="1"/>
      <c r="O180" s="1"/>
      <c r="P180" s="1"/>
      <c r="Q180" s="1"/>
      <c r="R180" s="1"/>
      <c r="S180" s="1"/>
    </row>
    <row r="181" spans="3:19" x14ac:dyDescent="0.3">
      <c r="C181" s="1"/>
      <c r="D181" s="1"/>
      <c r="E181" s="1"/>
      <c r="F181" s="1"/>
      <c r="G181" s="1"/>
      <c r="H181" s="1"/>
      <c r="I181" s="1"/>
      <c r="J181" s="1"/>
      <c r="K181" s="1"/>
      <c r="L181" s="1"/>
      <c r="M181" s="1"/>
      <c r="N181" s="1"/>
      <c r="O181" s="1"/>
      <c r="P181" s="1"/>
      <c r="Q181" s="1"/>
      <c r="R181" s="1"/>
      <c r="S181" s="1"/>
    </row>
    <row r="182" spans="3:19" x14ac:dyDescent="0.3">
      <c r="C182" s="1"/>
      <c r="D182" s="1"/>
      <c r="E182" s="1"/>
      <c r="F182" s="1"/>
      <c r="G182" s="1"/>
      <c r="H182" s="1"/>
      <c r="I182" s="1"/>
      <c r="J182" s="1"/>
      <c r="K182" s="1"/>
      <c r="L182" s="1"/>
      <c r="M182" s="1"/>
      <c r="N182" s="1"/>
      <c r="O182" s="1"/>
      <c r="P182" s="1"/>
      <c r="Q182" s="1"/>
      <c r="R182" s="1"/>
      <c r="S182" s="1"/>
    </row>
    <row r="183" spans="3:19" x14ac:dyDescent="0.3">
      <c r="C183" s="1"/>
      <c r="D183" s="1"/>
      <c r="E183" s="1"/>
      <c r="F183" s="1"/>
      <c r="G183" s="1"/>
      <c r="H183" s="1"/>
      <c r="I183" s="1"/>
      <c r="J183" s="1"/>
      <c r="K183" s="1"/>
      <c r="L183" s="1"/>
      <c r="M183" s="1"/>
      <c r="N183" s="1"/>
      <c r="O183" s="1"/>
      <c r="P183" s="1"/>
      <c r="Q183" s="1"/>
      <c r="R183" s="1"/>
      <c r="S183" s="1"/>
    </row>
    <row r="184" spans="3:19" x14ac:dyDescent="0.3">
      <c r="C184" s="1"/>
      <c r="D184" s="1"/>
      <c r="E184" s="1"/>
      <c r="F184" s="1"/>
      <c r="G184" s="1"/>
      <c r="H184" s="1"/>
      <c r="I184" s="1"/>
      <c r="J184" s="1"/>
      <c r="K184" s="1"/>
      <c r="L184" s="1"/>
      <c r="M184" s="1"/>
      <c r="N184" s="1"/>
      <c r="O184" s="1"/>
      <c r="P184" s="1"/>
      <c r="Q184" s="1"/>
      <c r="R184" s="1"/>
      <c r="S184" s="1"/>
    </row>
    <row r="185" spans="3:19" x14ac:dyDescent="0.3">
      <c r="C185" s="1"/>
      <c r="D185" s="1"/>
      <c r="E185" s="1"/>
      <c r="F185" s="1"/>
      <c r="G185" s="1"/>
      <c r="H185" s="1"/>
      <c r="I185" s="1"/>
      <c r="J185" s="1"/>
      <c r="K185" s="1"/>
      <c r="L185" s="1"/>
      <c r="M185" s="1"/>
      <c r="N185" s="1"/>
      <c r="O185" s="1"/>
      <c r="P185" s="1"/>
      <c r="Q185" s="1"/>
      <c r="R185" s="1"/>
      <c r="S185" s="1"/>
    </row>
    <row r="186" spans="3:19" x14ac:dyDescent="0.3">
      <c r="C186" s="1"/>
      <c r="D186" s="1"/>
      <c r="E186" s="1"/>
      <c r="F186" s="1"/>
      <c r="G186" s="1"/>
      <c r="H186" s="1"/>
      <c r="I186" s="1"/>
      <c r="J186" s="1"/>
      <c r="K186" s="1"/>
      <c r="L186" s="1"/>
      <c r="M186" s="1"/>
      <c r="N186" s="1"/>
      <c r="O186" s="1"/>
      <c r="P186" s="1"/>
      <c r="Q186" s="1"/>
      <c r="R186" s="1"/>
      <c r="S186" s="1"/>
    </row>
    <row r="187" spans="3:19" x14ac:dyDescent="0.3">
      <c r="C187" s="1"/>
      <c r="D187" s="1"/>
      <c r="E187" s="1"/>
      <c r="F187" s="1"/>
      <c r="G187" s="1"/>
      <c r="H187" s="1"/>
      <c r="I187" s="1"/>
      <c r="J187" s="1"/>
      <c r="K187" s="1"/>
      <c r="L187" s="1"/>
      <c r="M187" s="1"/>
      <c r="N187" s="1"/>
      <c r="O187" s="1"/>
      <c r="P187" s="1"/>
      <c r="Q187" s="1"/>
      <c r="R187" s="1"/>
      <c r="S187" s="1"/>
    </row>
    <row r="188" spans="3:19" x14ac:dyDescent="0.3">
      <c r="C188" s="1"/>
      <c r="D188" s="1"/>
      <c r="E188" s="1"/>
      <c r="F188" s="1"/>
      <c r="G188" s="1"/>
      <c r="H188" s="1"/>
      <c r="I188" s="1"/>
      <c r="J188" s="1"/>
      <c r="K188" s="1"/>
      <c r="L188" s="1"/>
      <c r="M188" s="1"/>
      <c r="N188" s="1"/>
      <c r="O188" s="1"/>
      <c r="P188" s="1"/>
      <c r="Q188" s="1"/>
      <c r="R188" s="1"/>
      <c r="S188" s="1"/>
    </row>
    <row r="189" spans="3:19" x14ac:dyDescent="0.3">
      <c r="C189" s="1"/>
      <c r="D189" s="1"/>
      <c r="E189" s="1"/>
      <c r="F189" s="1"/>
      <c r="G189" s="1"/>
      <c r="H189" s="1"/>
      <c r="I189" s="1"/>
      <c r="J189" s="1"/>
      <c r="K189" s="1"/>
      <c r="L189" s="1"/>
      <c r="M189" s="1"/>
      <c r="N189" s="1"/>
      <c r="O189" s="1"/>
      <c r="P189" s="1"/>
      <c r="Q189" s="1"/>
      <c r="R189" s="1"/>
      <c r="S189" s="1"/>
    </row>
    <row r="190" spans="3:19" x14ac:dyDescent="0.3">
      <c r="C190" s="1"/>
      <c r="D190" s="1"/>
      <c r="E190" s="1"/>
      <c r="F190" s="1"/>
      <c r="G190" s="1"/>
      <c r="H190" s="1"/>
      <c r="I190" s="1"/>
      <c r="J190" s="1"/>
      <c r="K190" s="1"/>
      <c r="L190" s="1"/>
      <c r="M190" s="1"/>
      <c r="N190" s="1"/>
      <c r="O190" s="1"/>
      <c r="P190" s="1"/>
      <c r="Q190" s="1"/>
      <c r="R190" s="1"/>
      <c r="S190" s="1"/>
    </row>
    <row r="191" spans="3:19" x14ac:dyDescent="0.3">
      <c r="C191" s="1"/>
      <c r="D191" s="1"/>
      <c r="E191" s="1"/>
      <c r="F191" s="1"/>
      <c r="G191" s="1"/>
      <c r="H191" s="1"/>
      <c r="I191" s="1"/>
      <c r="J191" s="1"/>
      <c r="K191" s="1"/>
      <c r="L191" s="1"/>
      <c r="M191" s="1"/>
      <c r="N191" s="1"/>
      <c r="O191" s="1"/>
      <c r="P191" s="1"/>
      <c r="Q191" s="1"/>
      <c r="R191" s="1"/>
      <c r="S191" s="1"/>
    </row>
    <row r="192" spans="3:19" x14ac:dyDescent="0.3">
      <c r="C192" s="1"/>
      <c r="D192" s="1"/>
      <c r="E192" s="1"/>
      <c r="F192" s="1"/>
      <c r="G192" s="1"/>
      <c r="H192" s="1"/>
      <c r="I192" s="1"/>
      <c r="J192" s="1"/>
      <c r="K192" s="1"/>
      <c r="L192" s="1"/>
      <c r="M192" s="1"/>
      <c r="N192" s="1"/>
      <c r="O192" s="1"/>
      <c r="P192" s="1"/>
      <c r="Q192" s="1"/>
      <c r="R192" s="1"/>
      <c r="S192" s="1"/>
    </row>
    <row r="193" spans="3:19" x14ac:dyDescent="0.3">
      <c r="C193" s="1"/>
      <c r="D193" s="1"/>
      <c r="E193" s="1"/>
      <c r="F193" s="1"/>
      <c r="G193" s="1"/>
      <c r="H193" s="1"/>
      <c r="I193" s="1"/>
      <c r="J193" s="1"/>
      <c r="K193" s="1"/>
      <c r="L193" s="1"/>
      <c r="M193" s="1"/>
      <c r="N193" s="1"/>
      <c r="O193" s="1"/>
      <c r="P193" s="1"/>
      <c r="Q193" s="1"/>
      <c r="R193" s="1"/>
      <c r="S193" s="1"/>
    </row>
    <row r="194" spans="3:19" x14ac:dyDescent="0.3">
      <c r="C194" s="1"/>
      <c r="D194" s="1"/>
      <c r="E194" s="1"/>
      <c r="F194" s="1"/>
      <c r="G194" s="1"/>
      <c r="H194" s="1"/>
      <c r="I194" s="1"/>
      <c r="J194" s="1"/>
      <c r="K194" s="1"/>
      <c r="L194" s="1"/>
      <c r="M194" s="1"/>
      <c r="N194" s="1"/>
      <c r="O194" s="1"/>
      <c r="P194" s="1"/>
      <c r="Q194" s="1"/>
      <c r="R194" s="1"/>
      <c r="S194" s="1"/>
    </row>
    <row r="195" spans="3:19" x14ac:dyDescent="0.3">
      <c r="C195" s="1"/>
      <c r="D195" s="1"/>
      <c r="E195" s="1"/>
      <c r="F195" s="1"/>
      <c r="G195" s="1"/>
      <c r="H195" s="1"/>
      <c r="I195" s="1"/>
      <c r="J195" s="1"/>
      <c r="K195" s="1"/>
      <c r="L195" s="1"/>
      <c r="M195" s="1"/>
      <c r="N195" s="1"/>
      <c r="O195" s="1"/>
      <c r="P195" s="1"/>
      <c r="Q195" s="1"/>
      <c r="R195" s="1"/>
      <c r="S195" s="1"/>
    </row>
    <row r="196" spans="3:19" x14ac:dyDescent="0.3">
      <c r="C196" s="1"/>
      <c r="D196" s="1"/>
      <c r="E196" s="1"/>
      <c r="F196" s="1"/>
      <c r="G196" s="1"/>
      <c r="H196" s="1"/>
      <c r="I196" s="1"/>
      <c r="J196" s="1"/>
      <c r="K196" s="1"/>
      <c r="L196" s="1"/>
      <c r="M196" s="1"/>
      <c r="N196" s="1"/>
      <c r="O196" s="1"/>
      <c r="P196" s="1"/>
      <c r="Q196" s="1"/>
      <c r="R196" s="1"/>
      <c r="S196" s="1"/>
    </row>
    <row r="197" spans="3:19" x14ac:dyDescent="0.3">
      <c r="C197" s="1"/>
      <c r="D197" s="1"/>
      <c r="E197" s="1"/>
      <c r="F197" s="1"/>
      <c r="G197" s="1"/>
      <c r="H197" s="1"/>
      <c r="I197" s="1"/>
      <c r="J197" s="1"/>
      <c r="K197" s="1"/>
      <c r="L197" s="1"/>
      <c r="M197" s="1"/>
      <c r="N197" s="1"/>
      <c r="O197" s="1"/>
      <c r="P197" s="1"/>
      <c r="Q197" s="1"/>
      <c r="R197" s="1"/>
      <c r="S197" s="1"/>
    </row>
    <row r="198" spans="3:19" x14ac:dyDescent="0.3">
      <c r="C198" s="1"/>
      <c r="D198" s="1"/>
      <c r="E198" s="1"/>
      <c r="F198" s="1"/>
      <c r="G198" s="1"/>
      <c r="H198" s="1"/>
      <c r="I198" s="1"/>
      <c r="J198" s="1"/>
      <c r="K198" s="1"/>
      <c r="L198" s="1"/>
      <c r="M198" s="1"/>
      <c r="N198" s="1"/>
      <c r="O198" s="1"/>
      <c r="P198" s="1"/>
      <c r="Q198" s="1"/>
      <c r="R198" s="1"/>
      <c r="S198" s="1"/>
    </row>
    <row r="199" spans="3:19" x14ac:dyDescent="0.3">
      <c r="C199" s="1"/>
      <c r="D199" s="1"/>
      <c r="E199" s="1"/>
      <c r="F199" s="1"/>
      <c r="G199" s="1"/>
      <c r="H199" s="1"/>
      <c r="I199" s="1"/>
      <c r="J199" s="1"/>
      <c r="K199" s="1"/>
      <c r="L199" s="1"/>
      <c r="M199" s="1"/>
      <c r="N199" s="1"/>
      <c r="O199" s="1"/>
      <c r="P199" s="1"/>
      <c r="Q199" s="1"/>
      <c r="R199" s="1"/>
      <c r="S199" s="1"/>
    </row>
    <row r="200" spans="3:19" x14ac:dyDescent="0.3">
      <c r="C200" s="1"/>
      <c r="D200" s="1"/>
      <c r="E200" s="1"/>
      <c r="F200" s="1"/>
      <c r="G200" s="1"/>
      <c r="H200" s="1"/>
      <c r="I200" s="1"/>
      <c r="J200" s="1"/>
      <c r="K200" s="1"/>
      <c r="L200" s="1"/>
      <c r="M200" s="1"/>
      <c r="N200" s="1"/>
      <c r="O200" s="1"/>
      <c r="P200" s="1"/>
      <c r="Q200" s="1"/>
      <c r="R200" s="1"/>
      <c r="S200" s="1"/>
    </row>
    <row r="201" spans="3:19" x14ac:dyDescent="0.3">
      <c r="C201" s="1"/>
      <c r="D201" s="1"/>
      <c r="E201" s="1"/>
      <c r="F201" s="1"/>
      <c r="G201" s="1"/>
      <c r="H201" s="1"/>
      <c r="I201" s="1"/>
      <c r="J201" s="1"/>
      <c r="K201" s="1"/>
      <c r="L201" s="1"/>
      <c r="M201" s="1"/>
      <c r="N201" s="1"/>
      <c r="O201" s="1"/>
      <c r="P201" s="1"/>
      <c r="Q201" s="1"/>
      <c r="R201" s="1"/>
      <c r="S201" s="1"/>
    </row>
    <row r="202" spans="3:19" x14ac:dyDescent="0.3">
      <c r="C202" s="1"/>
      <c r="D202" s="1"/>
      <c r="E202" s="1"/>
      <c r="F202" s="1"/>
      <c r="G202" s="1"/>
      <c r="H202" s="1"/>
      <c r="I202" s="1"/>
      <c r="J202" s="1"/>
      <c r="K202" s="1"/>
      <c r="L202" s="1"/>
      <c r="M202" s="1"/>
      <c r="N202" s="1"/>
      <c r="O202" s="1"/>
      <c r="P202" s="1"/>
      <c r="Q202" s="1"/>
      <c r="R202" s="1"/>
      <c r="S202" s="1"/>
    </row>
    <row r="203" spans="3:19" x14ac:dyDescent="0.3">
      <c r="C203" s="1"/>
      <c r="D203" s="1"/>
      <c r="E203" s="1"/>
      <c r="F203" s="1"/>
      <c r="G203" s="1"/>
      <c r="H203" s="1"/>
      <c r="I203" s="1"/>
      <c r="J203" s="1"/>
      <c r="K203" s="1"/>
      <c r="L203" s="1"/>
      <c r="M203" s="1"/>
      <c r="N203" s="1"/>
      <c r="O203" s="1"/>
      <c r="P203" s="1"/>
      <c r="Q203" s="1"/>
      <c r="R203" s="1"/>
      <c r="S203" s="1"/>
    </row>
    <row r="204" spans="3:19" x14ac:dyDescent="0.3">
      <c r="C204" s="1"/>
      <c r="D204" s="1"/>
      <c r="E204" s="1"/>
      <c r="F204" s="1"/>
      <c r="G204" s="1"/>
      <c r="H204" s="1"/>
      <c r="I204" s="1"/>
      <c r="J204" s="1"/>
      <c r="K204" s="1"/>
      <c r="L204" s="1"/>
      <c r="M204" s="1"/>
      <c r="N204" s="1"/>
      <c r="O204" s="1"/>
      <c r="P204" s="1"/>
      <c r="Q204" s="1"/>
      <c r="R204" s="1"/>
      <c r="S204" s="1"/>
    </row>
    <row r="205" spans="3:19" x14ac:dyDescent="0.3">
      <c r="C205" s="1"/>
      <c r="D205" s="1"/>
      <c r="E205" s="1"/>
      <c r="F205" s="1"/>
      <c r="G205" s="1"/>
      <c r="H205" s="1"/>
      <c r="I205" s="1"/>
      <c r="J205" s="1"/>
      <c r="K205" s="1"/>
      <c r="L205" s="1"/>
      <c r="M205" s="1"/>
      <c r="N205" s="1"/>
      <c r="O205" s="1"/>
      <c r="P205" s="1"/>
      <c r="Q205" s="1"/>
      <c r="R205" s="1"/>
      <c r="S205" s="1"/>
    </row>
    <row r="206" spans="3:19" x14ac:dyDescent="0.3">
      <c r="C206" s="1"/>
      <c r="D206" s="1"/>
      <c r="E206" s="1"/>
      <c r="F206" s="1"/>
      <c r="G206" s="1"/>
      <c r="H206" s="1"/>
      <c r="I206" s="1"/>
      <c r="J206" s="1"/>
      <c r="K206" s="1"/>
      <c r="L206" s="1"/>
      <c r="M206" s="1"/>
      <c r="N206" s="1"/>
      <c r="O206" s="1"/>
      <c r="P206" s="1"/>
      <c r="Q206" s="1"/>
      <c r="R206" s="1"/>
      <c r="S206" s="1"/>
    </row>
    <row r="207" spans="3:19" x14ac:dyDescent="0.3">
      <c r="C207" s="1"/>
      <c r="D207" s="1"/>
      <c r="E207" s="1"/>
      <c r="F207" s="1"/>
      <c r="G207" s="1"/>
      <c r="H207" s="1"/>
      <c r="I207" s="1"/>
      <c r="J207" s="1"/>
      <c r="K207" s="1"/>
      <c r="L207" s="1"/>
      <c r="M207" s="1"/>
      <c r="N207" s="1"/>
      <c r="O207" s="1"/>
      <c r="P207" s="1"/>
      <c r="Q207" s="1"/>
      <c r="R207" s="1"/>
      <c r="S207" s="1"/>
    </row>
    <row r="208" spans="3:19" x14ac:dyDescent="0.3">
      <c r="C208" s="1"/>
      <c r="D208" s="1"/>
      <c r="E208" s="1"/>
      <c r="F208" s="1"/>
      <c r="G208" s="1"/>
      <c r="H208" s="1"/>
      <c r="I208" s="1"/>
      <c r="J208" s="1"/>
      <c r="K208" s="1"/>
      <c r="L208" s="1"/>
      <c r="M208" s="1"/>
      <c r="N208" s="1"/>
      <c r="O208" s="1"/>
      <c r="P208" s="1"/>
      <c r="Q208" s="1"/>
      <c r="R208" s="1"/>
      <c r="S208" s="1"/>
    </row>
    <row r="209" spans="3:19" x14ac:dyDescent="0.3">
      <c r="C209" s="1"/>
      <c r="D209" s="1"/>
      <c r="E209" s="1"/>
      <c r="F209" s="1"/>
      <c r="G209" s="1"/>
      <c r="H209" s="1"/>
      <c r="I209" s="1"/>
      <c r="J209" s="1"/>
      <c r="K209" s="1"/>
      <c r="L209" s="1"/>
      <c r="M209" s="1"/>
      <c r="N209" s="1"/>
      <c r="O209" s="1"/>
      <c r="P209" s="1"/>
      <c r="Q209" s="1"/>
      <c r="R209" s="1"/>
      <c r="S209" s="1"/>
    </row>
    <row r="210" spans="3:19" x14ac:dyDescent="0.3">
      <c r="C210" s="1"/>
      <c r="D210" s="1"/>
      <c r="E210" s="1"/>
      <c r="F210" s="1"/>
      <c r="G210" s="1"/>
      <c r="H210" s="1"/>
      <c r="I210" s="1"/>
      <c r="J210" s="1"/>
      <c r="K210" s="1"/>
      <c r="L210" s="1"/>
      <c r="M210" s="1"/>
      <c r="N210" s="1"/>
      <c r="O210" s="1"/>
      <c r="P210" s="1"/>
      <c r="Q210" s="1"/>
      <c r="R210" s="1"/>
      <c r="S210" s="1"/>
    </row>
    <row r="211" spans="3:19" x14ac:dyDescent="0.3">
      <c r="C211" s="1"/>
      <c r="D211" s="1"/>
      <c r="E211" s="1"/>
      <c r="F211" s="1"/>
      <c r="G211" s="1"/>
      <c r="H211" s="1"/>
      <c r="I211" s="1"/>
      <c r="J211" s="1"/>
      <c r="K211" s="1"/>
      <c r="L211" s="1"/>
      <c r="M211" s="1"/>
      <c r="N211" s="1"/>
      <c r="O211" s="1"/>
      <c r="P211" s="1"/>
      <c r="Q211" s="1"/>
      <c r="R211" s="1"/>
      <c r="S211" s="1"/>
    </row>
    <row r="212" spans="3:19" x14ac:dyDescent="0.3">
      <c r="C212" s="1"/>
      <c r="D212" s="1"/>
      <c r="E212" s="1"/>
      <c r="F212" s="1"/>
      <c r="G212" s="1"/>
      <c r="H212" s="1"/>
      <c r="I212" s="1"/>
      <c r="J212" s="1"/>
      <c r="K212" s="1"/>
      <c r="L212" s="1"/>
      <c r="M212" s="1"/>
      <c r="N212" s="1"/>
      <c r="O212" s="1"/>
      <c r="P212" s="1"/>
      <c r="Q212" s="1"/>
      <c r="R212" s="1"/>
      <c r="S212" s="1"/>
    </row>
    <row r="213" spans="3:19" x14ac:dyDescent="0.3">
      <c r="C213" s="1"/>
      <c r="D213" s="1"/>
      <c r="E213" s="1"/>
      <c r="F213" s="1"/>
      <c r="G213" s="1"/>
      <c r="H213" s="1"/>
      <c r="I213" s="1"/>
      <c r="J213" s="1"/>
      <c r="K213" s="1"/>
      <c r="L213" s="1"/>
      <c r="M213" s="1"/>
      <c r="N213" s="1"/>
      <c r="O213" s="1"/>
      <c r="P213" s="1"/>
      <c r="Q213" s="1"/>
      <c r="R213" s="1"/>
      <c r="S213" s="1"/>
    </row>
    <row r="214" spans="3:19" x14ac:dyDescent="0.3">
      <c r="C214" s="1"/>
      <c r="D214" s="1"/>
      <c r="E214" s="1"/>
      <c r="F214" s="1"/>
      <c r="G214" s="1"/>
      <c r="H214" s="1"/>
      <c r="I214" s="1"/>
      <c r="J214" s="1"/>
      <c r="K214" s="1"/>
      <c r="L214" s="1"/>
      <c r="M214" s="1"/>
      <c r="N214" s="1"/>
      <c r="O214" s="1"/>
      <c r="P214" s="1"/>
      <c r="Q214" s="1"/>
      <c r="R214" s="1"/>
      <c r="S214" s="1"/>
    </row>
    <row r="215" spans="3:19" x14ac:dyDescent="0.3">
      <c r="C215" s="1"/>
      <c r="D215" s="1"/>
      <c r="E215" s="1"/>
      <c r="F215" s="1"/>
      <c r="G215" s="1"/>
      <c r="H215" s="1"/>
      <c r="I215" s="1"/>
      <c r="J215" s="1"/>
      <c r="K215" s="1"/>
      <c r="L215" s="1"/>
      <c r="M215" s="1"/>
      <c r="N215" s="1"/>
      <c r="O215" s="1"/>
      <c r="P215" s="1"/>
      <c r="Q215" s="1"/>
      <c r="R215" s="1"/>
      <c r="S215" s="1"/>
    </row>
    <row r="216" spans="3:19" x14ac:dyDescent="0.3">
      <c r="C216" s="1"/>
      <c r="D216" s="1"/>
      <c r="E216" s="1"/>
      <c r="F216" s="1"/>
      <c r="G216" s="1"/>
      <c r="H216" s="1"/>
      <c r="I216" s="1"/>
      <c r="J216" s="1"/>
      <c r="K216" s="1"/>
      <c r="L216" s="1"/>
      <c r="M216" s="1"/>
      <c r="N216" s="1"/>
      <c r="O216" s="1"/>
      <c r="P216" s="1"/>
      <c r="Q216" s="1"/>
      <c r="R216" s="1"/>
      <c r="S216" s="1"/>
    </row>
    <row r="217" spans="3:19" x14ac:dyDescent="0.3">
      <c r="C217" s="1"/>
      <c r="D217" s="1"/>
      <c r="E217" s="1"/>
      <c r="F217" s="1"/>
      <c r="G217" s="1"/>
      <c r="H217" s="1"/>
      <c r="I217" s="1"/>
      <c r="J217" s="1"/>
      <c r="K217" s="1"/>
      <c r="L217" s="1"/>
      <c r="M217" s="1"/>
      <c r="N217" s="1"/>
      <c r="O217" s="1"/>
      <c r="P217" s="1"/>
      <c r="Q217" s="1"/>
      <c r="R217" s="1"/>
      <c r="S217" s="1"/>
    </row>
    <row r="218" spans="3:19" x14ac:dyDescent="0.3">
      <c r="C218" s="1"/>
      <c r="D218" s="1"/>
      <c r="E218" s="1"/>
      <c r="F218" s="1"/>
      <c r="G218" s="1"/>
      <c r="H218" s="1"/>
      <c r="I218" s="1"/>
      <c r="J218" s="1"/>
      <c r="K218" s="1"/>
      <c r="L218" s="1"/>
      <c r="M218" s="1"/>
      <c r="N218" s="1"/>
      <c r="O218" s="1"/>
      <c r="P218" s="1"/>
      <c r="Q218" s="1"/>
      <c r="R218" s="1"/>
      <c r="S218" s="1"/>
    </row>
    <row r="219" spans="3:19" x14ac:dyDescent="0.3">
      <c r="C219" s="1"/>
      <c r="D219" s="1"/>
      <c r="E219" s="1"/>
      <c r="F219" s="1"/>
      <c r="G219" s="1"/>
      <c r="H219" s="1"/>
      <c r="I219" s="1"/>
      <c r="J219" s="1"/>
      <c r="K219" s="1"/>
      <c r="L219" s="1"/>
      <c r="M219" s="1"/>
      <c r="N219" s="1"/>
      <c r="O219" s="1"/>
      <c r="P219" s="1"/>
      <c r="Q219" s="1"/>
      <c r="R219" s="1"/>
      <c r="S219" s="1"/>
    </row>
    <row r="220" spans="3:19" x14ac:dyDescent="0.3">
      <c r="C220" s="1"/>
      <c r="D220" s="1"/>
      <c r="E220" s="1"/>
      <c r="F220" s="1"/>
      <c r="G220" s="1"/>
      <c r="H220" s="1"/>
      <c r="I220" s="1"/>
      <c r="J220" s="1"/>
      <c r="K220" s="1"/>
      <c r="L220" s="1"/>
      <c r="M220" s="1"/>
      <c r="N220" s="1"/>
      <c r="O220" s="1"/>
      <c r="P220" s="1"/>
      <c r="Q220" s="1"/>
      <c r="R220" s="1"/>
      <c r="S220" s="1"/>
    </row>
    <row r="221" spans="3:19" x14ac:dyDescent="0.3">
      <c r="C221" s="1"/>
      <c r="D221" s="1"/>
      <c r="E221" s="1"/>
      <c r="F221" s="1"/>
      <c r="G221" s="1"/>
      <c r="H221" s="1"/>
      <c r="I221" s="1"/>
      <c r="J221" s="1"/>
      <c r="K221" s="1"/>
      <c r="L221" s="1"/>
      <c r="M221" s="1"/>
      <c r="N221" s="1"/>
      <c r="O221" s="1"/>
      <c r="P221" s="1"/>
      <c r="Q221" s="1"/>
      <c r="R221" s="1"/>
      <c r="S221" s="1"/>
    </row>
    <row r="222" spans="3:19" x14ac:dyDescent="0.3">
      <c r="C222" s="1"/>
      <c r="D222" s="1"/>
      <c r="E222" s="1"/>
      <c r="F222" s="1"/>
      <c r="G222" s="1"/>
      <c r="H222" s="1"/>
      <c r="I222" s="1"/>
      <c r="J222" s="1"/>
      <c r="K222" s="1"/>
      <c r="L222" s="1"/>
      <c r="M222" s="1"/>
      <c r="N222" s="1"/>
      <c r="O222" s="1"/>
      <c r="P222" s="1"/>
      <c r="Q222" s="1"/>
      <c r="R222" s="1"/>
      <c r="S222" s="1"/>
    </row>
    <row r="223" spans="3:19" x14ac:dyDescent="0.3">
      <c r="C223" s="1"/>
      <c r="D223" s="1"/>
      <c r="E223" s="1"/>
      <c r="F223" s="1"/>
      <c r="G223" s="1"/>
      <c r="H223" s="1"/>
      <c r="I223" s="1"/>
      <c r="J223" s="1"/>
      <c r="K223" s="1"/>
      <c r="L223" s="1"/>
      <c r="M223" s="1"/>
      <c r="N223" s="1"/>
      <c r="O223" s="1"/>
      <c r="P223" s="1"/>
      <c r="Q223" s="1"/>
      <c r="R223" s="1"/>
      <c r="S223" s="1"/>
    </row>
    <row r="224" spans="3:19" x14ac:dyDescent="0.3">
      <c r="C224" s="1"/>
      <c r="D224" s="1"/>
      <c r="E224" s="1"/>
      <c r="F224" s="1"/>
      <c r="G224" s="1"/>
      <c r="H224" s="1"/>
      <c r="I224" s="1"/>
      <c r="J224" s="1"/>
      <c r="K224" s="1"/>
      <c r="L224" s="1"/>
      <c r="M224" s="1"/>
      <c r="N224" s="1"/>
      <c r="O224" s="1"/>
      <c r="P224" s="1"/>
      <c r="Q224" s="1"/>
      <c r="R224" s="1"/>
      <c r="S224" s="1"/>
    </row>
    <row r="225" spans="3:19" x14ac:dyDescent="0.3">
      <c r="C225" s="1"/>
      <c r="D225" s="1"/>
      <c r="E225" s="1"/>
      <c r="F225" s="1"/>
      <c r="G225" s="1"/>
      <c r="H225" s="1"/>
      <c r="I225" s="1"/>
      <c r="J225" s="1"/>
      <c r="K225" s="1"/>
      <c r="L225" s="1"/>
      <c r="M225" s="1"/>
      <c r="N225" s="1"/>
      <c r="O225" s="1"/>
      <c r="P225" s="1"/>
      <c r="Q225" s="1"/>
      <c r="R225" s="1"/>
      <c r="S225" s="1"/>
    </row>
    <row r="226" spans="3:19" x14ac:dyDescent="0.3">
      <c r="C226" s="1"/>
      <c r="D226" s="1"/>
      <c r="E226" s="1"/>
      <c r="F226" s="1"/>
      <c r="G226" s="1"/>
      <c r="H226" s="1"/>
      <c r="I226" s="1"/>
      <c r="J226" s="1"/>
      <c r="K226" s="1"/>
      <c r="L226" s="1"/>
      <c r="M226" s="1"/>
      <c r="N226" s="1"/>
      <c r="O226" s="1"/>
      <c r="P226" s="1"/>
      <c r="Q226" s="1"/>
      <c r="R226" s="1"/>
      <c r="S226" s="1"/>
    </row>
    <row r="227" spans="3:19" x14ac:dyDescent="0.3">
      <c r="C227" s="1"/>
      <c r="D227" s="1"/>
      <c r="E227" s="1"/>
      <c r="F227" s="1"/>
      <c r="G227" s="1"/>
      <c r="H227" s="1"/>
      <c r="I227" s="1"/>
      <c r="J227" s="1"/>
      <c r="K227" s="1"/>
      <c r="L227" s="1"/>
      <c r="M227" s="1"/>
      <c r="N227" s="1"/>
      <c r="O227" s="1"/>
      <c r="P227" s="1"/>
      <c r="Q227" s="1"/>
      <c r="R227" s="1"/>
      <c r="S227" s="1"/>
    </row>
    <row r="228" spans="3:19" x14ac:dyDescent="0.3">
      <c r="C228" s="1"/>
      <c r="D228" s="1"/>
      <c r="E228" s="1"/>
      <c r="F228" s="1"/>
      <c r="G228" s="1"/>
      <c r="H228" s="1"/>
      <c r="I228" s="1"/>
      <c r="J228" s="1"/>
      <c r="K228" s="1"/>
      <c r="L228" s="1"/>
      <c r="M228" s="1"/>
      <c r="N228" s="1"/>
      <c r="O228" s="1"/>
      <c r="P228" s="1"/>
      <c r="Q228" s="1"/>
      <c r="R228" s="1"/>
      <c r="S228" s="1"/>
    </row>
    <row r="229" spans="3:19" x14ac:dyDescent="0.3">
      <c r="C229" s="1"/>
      <c r="D229" s="1"/>
      <c r="E229" s="1"/>
      <c r="F229" s="1"/>
      <c r="G229" s="1"/>
      <c r="H229" s="1"/>
      <c r="I229" s="1"/>
      <c r="J229" s="1"/>
      <c r="K229" s="1"/>
      <c r="L229" s="1"/>
      <c r="M229" s="1"/>
      <c r="N229" s="1"/>
      <c r="O229" s="1"/>
      <c r="P229" s="1"/>
      <c r="Q229" s="1"/>
      <c r="R229" s="1"/>
      <c r="S229" s="1"/>
    </row>
    <row r="230" spans="3:19" x14ac:dyDescent="0.3">
      <c r="C230" s="1"/>
      <c r="D230" s="1"/>
      <c r="E230" s="1"/>
      <c r="F230" s="1"/>
      <c r="G230" s="1"/>
      <c r="H230" s="1"/>
      <c r="I230" s="1"/>
      <c r="J230" s="1"/>
      <c r="K230" s="1"/>
      <c r="L230" s="1"/>
      <c r="M230" s="1"/>
      <c r="N230" s="1"/>
      <c r="O230" s="1"/>
      <c r="P230" s="1"/>
      <c r="Q230" s="1"/>
      <c r="R230" s="1"/>
      <c r="S230" s="1"/>
    </row>
    <row r="231" spans="3:19" x14ac:dyDescent="0.3">
      <c r="C231" s="1"/>
      <c r="D231" s="1"/>
      <c r="E231" s="1"/>
      <c r="F231" s="1"/>
      <c r="G231" s="1"/>
      <c r="H231" s="1"/>
      <c r="I231" s="1"/>
      <c r="J231" s="1"/>
      <c r="K231" s="1"/>
      <c r="L231" s="1"/>
      <c r="M231" s="1"/>
      <c r="N231" s="1"/>
      <c r="O231" s="1"/>
      <c r="P231" s="1"/>
      <c r="Q231" s="1"/>
      <c r="R231" s="1"/>
      <c r="S231" s="1"/>
    </row>
    <row r="232" spans="3:19" x14ac:dyDescent="0.3">
      <c r="C232" s="1"/>
      <c r="D232" s="1"/>
      <c r="E232" s="1"/>
      <c r="F232" s="1"/>
      <c r="G232" s="1"/>
      <c r="H232" s="1"/>
      <c r="I232" s="1"/>
      <c r="J232" s="1"/>
      <c r="K232" s="1"/>
      <c r="L232" s="1"/>
      <c r="M232" s="1"/>
      <c r="N232" s="1"/>
      <c r="O232" s="1"/>
      <c r="P232" s="1"/>
      <c r="Q232" s="1"/>
      <c r="R232" s="1"/>
      <c r="S232" s="1"/>
    </row>
    <row r="233" spans="3:19" x14ac:dyDescent="0.3">
      <c r="C233" s="1"/>
      <c r="D233" s="1"/>
      <c r="E233" s="1"/>
      <c r="F233" s="1"/>
      <c r="G233" s="1"/>
      <c r="H233" s="1"/>
      <c r="I233" s="1"/>
      <c r="J233" s="1"/>
      <c r="K233" s="1"/>
      <c r="L233" s="1"/>
      <c r="M233" s="1"/>
      <c r="N233" s="1"/>
      <c r="O233" s="1"/>
      <c r="P233" s="1"/>
      <c r="Q233" s="1"/>
      <c r="R233" s="1"/>
      <c r="S233" s="1"/>
    </row>
    <row r="234" spans="3:19" x14ac:dyDescent="0.3">
      <c r="C234" s="1"/>
      <c r="D234" s="1"/>
      <c r="E234" s="1"/>
      <c r="F234" s="1"/>
      <c r="G234" s="1"/>
      <c r="H234" s="1"/>
      <c r="I234" s="1"/>
      <c r="J234" s="1"/>
      <c r="K234" s="1"/>
      <c r="L234" s="1"/>
      <c r="M234" s="1"/>
      <c r="N234" s="1"/>
      <c r="O234" s="1"/>
      <c r="P234" s="1"/>
      <c r="Q234" s="1"/>
      <c r="R234" s="1"/>
      <c r="S234" s="1"/>
    </row>
    <row r="235" spans="3:19" x14ac:dyDescent="0.3">
      <c r="C235" s="1"/>
      <c r="D235" s="1"/>
      <c r="E235" s="1"/>
      <c r="F235" s="1"/>
      <c r="G235" s="1"/>
      <c r="H235" s="1"/>
      <c r="I235" s="1"/>
      <c r="J235" s="1"/>
      <c r="K235" s="1"/>
      <c r="L235" s="1"/>
      <c r="M235" s="1"/>
      <c r="N235" s="1"/>
      <c r="O235" s="1"/>
      <c r="P235" s="1"/>
      <c r="Q235" s="1"/>
      <c r="R235" s="1"/>
      <c r="S235" s="1"/>
    </row>
    <row r="236" spans="3:19" x14ac:dyDescent="0.3">
      <c r="C236" s="1"/>
      <c r="D236" s="1"/>
      <c r="E236" s="1"/>
      <c r="F236" s="1"/>
      <c r="G236" s="1"/>
      <c r="H236" s="1"/>
      <c r="I236" s="1"/>
      <c r="J236" s="1"/>
      <c r="K236" s="1"/>
      <c r="L236" s="1"/>
      <c r="M236" s="1"/>
      <c r="N236" s="1"/>
      <c r="O236" s="1"/>
      <c r="P236" s="1"/>
      <c r="Q236" s="1"/>
      <c r="R236" s="1"/>
      <c r="S236" s="1"/>
    </row>
    <row r="237" spans="3:19" x14ac:dyDescent="0.3">
      <c r="C237" s="1"/>
      <c r="D237" s="1"/>
      <c r="E237" s="1"/>
      <c r="F237" s="1"/>
      <c r="G237" s="1"/>
      <c r="H237" s="1"/>
      <c r="I237" s="1"/>
      <c r="J237" s="1"/>
      <c r="K237" s="1"/>
      <c r="L237" s="1"/>
      <c r="M237" s="1"/>
      <c r="N237" s="1"/>
      <c r="O237" s="1"/>
      <c r="P237" s="1"/>
      <c r="Q237" s="1"/>
      <c r="R237" s="1"/>
      <c r="S237" s="1"/>
    </row>
    <row r="238" spans="3:19" x14ac:dyDescent="0.3">
      <c r="C238" s="1"/>
      <c r="D238" s="1"/>
      <c r="E238" s="1"/>
      <c r="F238" s="1"/>
      <c r="G238" s="1"/>
      <c r="H238" s="1"/>
      <c r="I238" s="1"/>
      <c r="J238" s="1"/>
      <c r="K238" s="1"/>
      <c r="L238" s="1"/>
      <c r="M238" s="1"/>
      <c r="N238" s="1"/>
      <c r="O238" s="1"/>
      <c r="P238" s="1"/>
      <c r="Q238" s="1"/>
      <c r="R238" s="1"/>
      <c r="S238" s="1"/>
    </row>
    <row r="239" spans="3:19" x14ac:dyDescent="0.3">
      <c r="C239" s="1"/>
      <c r="D239" s="1"/>
      <c r="E239" s="1"/>
      <c r="F239" s="1"/>
      <c r="G239" s="1"/>
      <c r="H239" s="1"/>
      <c r="I239" s="1"/>
      <c r="J239" s="1"/>
      <c r="K239" s="1"/>
      <c r="L239" s="1"/>
      <c r="M239" s="1"/>
      <c r="N239" s="1"/>
      <c r="O239" s="1"/>
      <c r="P239" s="1"/>
      <c r="Q239" s="1"/>
      <c r="R239" s="1"/>
      <c r="S239" s="1"/>
    </row>
    <row r="240" spans="3:19" x14ac:dyDescent="0.3">
      <c r="C240" s="1"/>
      <c r="D240" s="1"/>
      <c r="E240" s="1"/>
      <c r="F240" s="1"/>
      <c r="G240" s="1"/>
      <c r="H240" s="1"/>
      <c r="I240" s="1"/>
      <c r="J240" s="1"/>
      <c r="K240" s="1"/>
      <c r="L240" s="1"/>
      <c r="M240" s="1"/>
      <c r="N240" s="1"/>
      <c r="O240" s="1"/>
      <c r="P240" s="1"/>
      <c r="Q240" s="1"/>
      <c r="R240" s="1"/>
      <c r="S240" s="1"/>
    </row>
    <row r="241" spans="3:19" x14ac:dyDescent="0.3">
      <c r="C241" s="1"/>
      <c r="D241" s="1"/>
      <c r="E241" s="1"/>
      <c r="F241" s="1"/>
      <c r="G241" s="1"/>
      <c r="H241" s="1"/>
      <c r="I241" s="1"/>
      <c r="J241" s="1"/>
      <c r="K241" s="1"/>
      <c r="L241" s="1"/>
      <c r="M241" s="1"/>
      <c r="N241" s="1"/>
      <c r="O241" s="1"/>
      <c r="P241" s="1"/>
      <c r="Q241" s="1"/>
      <c r="R241" s="1"/>
      <c r="S241" s="1"/>
    </row>
    <row r="242" spans="3:19" x14ac:dyDescent="0.3">
      <c r="C242" s="1"/>
      <c r="D242" s="1"/>
      <c r="E242" s="1"/>
      <c r="F242" s="1"/>
      <c r="G242" s="1"/>
      <c r="H242" s="1"/>
      <c r="I242" s="1"/>
      <c r="J242" s="1"/>
      <c r="K242" s="1"/>
      <c r="L242" s="1"/>
      <c r="M242" s="1"/>
      <c r="N242" s="1"/>
      <c r="O242" s="1"/>
      <c r="P242" s="1"/>
      <c r="Q242" s="1"/>
      <c r="R242" s="1"/>
      <c r="S242" s="1"/>
    </row>
    <row r="243" spans="3:19" x14ac:dyDescent="0.3">
      <c r="C243" s="1"/>
      <c r="D243" s="1"/>
      <c r="E243" s="1"/>
      <c r="F243" s="1"/>
      <c r="G243" s="1"/>
      <c r="H243" s="1"/>
      <c r="I243" s="1"/>
      <c r="J243" s="1"/>
      <c r="K243" s="1"/>
      <c r="L243" s="1"/>
      <c r="M243" s="1"/>
      <c r="N243" s="1"/>
      <c r="O243" s="1"/>
      <c r="P243" s="1"/>
      <c r="Q243" s="1"/>
      <c r="R243" s="1"/>
      <c r="S243" s="1"/>
    </row>
    <row r="244" spans="3:19" x14ac:dyDescent="0.3">
      <c r="C244" s="1"/>
      <c r="D244" s="1"/>
      <c r="E244" s="1"/>
      <c r="F244" s="1"/>
      <c r="G244" s="1"/>
      <c r="H244" s="1"/>
      <c r="I244" s="1"/>
      <c r="J244" s="1"/>
      <c r="K244" s="1"/>
      <c r="L244" s="1"/>
      <c r="M244" s="1"/>
      <c r="N244" s="1"/>
      <c r="O244" s="1"/>
      <c r="P244" s="1"/>
      <c r="Q244" s="1"/>
      <c r="R244" s="1"/>
      <c r="S244" s="1"/>
    </row>
    <row r="245" spans="3:19" x14ac:dyDescent="0.3">
      <c r="C245" s="1"/>
      <c r="D245" s="1"/>
      <c r="E245" s="1"/>
      <c r="F245" s="1"/>
      <c r="G245" s="1"/>
      <c r="H245" s="1"/>
      <c r="I245" s="1"/>
      <c r="J245" s="1"/>
      <c r="K245" s="1"/>
      <c r="L245" s="1"/>
      <c r="M245" s="1"/>
      <c r="N245" s="1"/>
      <c r="O245" s="1"/>
      <c r="P245" s="1"/>
      <c r="Q245" s="1"/>
      <c r="R245" s="1"/>
      <c r="S245" s="1"/>
    </row>
    <row r="246" spans="3:19" x14ac:dyDescent="0.3">
      <c r="C246" s="1"/>
      <c r="D246" s="1"/>
      <c r="E246" s="1"/>
      <c r="F246" s="1"/>
      <c r="G246" s="1"/>
      <c r="H246" s="1"/>
      <c r="I246" s="1"/>
      <c r="J246" s="1"/>
      <c r="K246" s="1"/>
      <c r="L246" s="1"/>
      <c r="M246" s="1"/>
      <c r="N246" s="1"/>
      <c r="O246" s="1"/>
      <c r="P246" s="1"/>
      <c r="Q246" s="1"/>
      <c r="R246" s="1"/>
      <c r="S246" s="1"/>
    </row>
    <row r="247" spans="3:19" x14ac:dyDescent="0.3">
      <c r="C247" s="1"/>
      <c r="D247" s="1"/>
      <c r="E247" s="1"/>
      <c r="F247" s="1"/>
      <c r="G247" s="1"/>
      <c r="H247" s="1"/>
      <c r="I247" s="1"/>
      <c r="J247" s="1"/>
      <c r="K247" s="1"/>
      <c r="L247" s="1"/>
      <c r="M247" s="1"/>
      <c r="N247" s="1"/>
      <c r="O247" s="1"/>
      <c r="P247" s="1"/>
      <c r="Q247" s="1"/>
      <c r="R247" s="1"/>
      <c r="S247" s="1"/>
    </row>
    <row r="248" spans="3:19" x14ac:dyDescent="0.3">
      <c r="C248" s="1"/>
      <c r="D248" s="1"/>
      <c r="E248" s="1"/>
      <c r="F248" s="1"/>
      <c r="G248" s="1"/>
      <c r="H248" s="1"/>
      <c r="I248" s="1"/>
      <c r="J248" s="1"/>
      <c r="K248" s="1"/>
      <c r="L248" s="1"/>
      <c r="M248" s="1"/>
      <c r="N248" s="1"/>
      <c r="O248" s="1"/>
      <c r="P248" s="1"/>
      <c r="Q248" s="1"/>
      <c r="R248" s="1"/>
      <c r="S248" s="1"/>
    </row>
    <row r="249" spans="3:19" x14ac:dyDescent="0.3">
      <c r="C249" s="1"/>
      <c r="D249" s="1"/>
      <c r="E249" s="1"/>
      <c r="F249" s="1"/>
      <c r="G249" s="1"/>
      <c r="H249" s="1"/>
      <c r="I249" s="1"/>
      <c r="J249" s="1"/>
      <c r="K249" s="1"/>
      <c r="L249" s="1"/>
      <c r="M249" s="1"/>
      <c r="N249" s="1"/>
      <c r="O249" s="1"/>
      <c r="P249" s="1"/>
      <c r="Q249" s="1"/>
      <c r="R249" s="1"/>
      <c r="S249" s="1"/>
    </row>
    <row r="250" spans="3:19" x14ac:dyDescent="0.3">
      <c r="C250" s="1"/>
      <c r="D250" s="1"/>
      <c r="E250" s="1"/>
      <c r="F250" s="1"/>
      <c r="G250" s="1"/>
      <c r="H250" s="1"/>
      <c r="I250" s="1"/>
      <c r="J250" s="1"/>
      <c r="K250" s="1"/>
      <c r="L250" s="1"/>
      <c r="M250" s="1"/>
      <c r="N250" s="1"/>
      <c r="O250" s="1"/>
      <c r="P250" s="1"/>
      <c r="Q250" s="1"/>
      <c r="R250" s="1"/>
      <c r="S250" s="1"/>
    </row>
    <row r="251" spans="3:19" x14ac:dyDescent="0.3">
      <c r="C251" s="1"/>
      <c r="D251" s="1"/>
      <c r="E251" s="1"/>
      <c r="F251" s="1"/>
      <c r="G251" s="1"/>
      <c r="H251" s="1"/>
      <c r="I251" s="1"/>
      <c r="J251" s="1"/>
      <c r="K251" s="1"/>
      <c r="L251" s="1"/>
      <c r="M251" s="1"/>
      <c r="N251" s="1"/>
      <c r="O251" s="1"/>
      <c r="P251" s="1"/>
      <c r="Q251" s="1"/>
      <c r="R251" s="1"/>
      <c r="S251" s="1"/>
    </row>
    <row r="252" spans="3:19" x14ac:dyDescent="0.3">
      <c r="C252" s="1"/>
      <c r="D252" s="1"/>
      <c r="E252" s="1"/>
      <c r="F252" s="1"/>
      <c r="G252" s="1"/>
      <c r="H252" s="1"/>
      <c r="I252" s="1"/>
      <c r="J252" s="1"/>
      <c r="K252" s="1"/>
      <c r="L252" s="1"/>
      <c r="M252" s="1"/>
      <c r="N252" s="1"/>
      <c r="O252" s="1"/>
      <c r="P252" s="1"/>
      <c r="Q252" s="1"/>
      <c r="R252" s="1"/>
      <c r="S252" s="1"/>
    </row>
    <row r="253" spans="3:19" x14ac:dyDescent="0.3">
      <c r="C253" s="1"/>
      <c r="D253" s="1"/>
      <c r="E253" s="1"/>
      <c r="F253" s="1"/>
      <c r="G253" s="1"/>
      <c r="H253" s="1"/>
      <c r="I253" s="1"/>
      <c r="J253" s="1"/>
      <c r="K253" s="1"/>
      <c r="L253" s="1"/>
      <c r="M253" s="1"/>
      <c r="N253" s="1"/>
      <c r="O253" s="1"/>
      <c r="P253" s="1"/>
      <c r="Q253" s="1"/>
      <c r="R253" s="1"/>
      <c r="S253" s="1"/>
    </row>
    <row r="254" spans="3:19" x14ac:dyDescent="0.3">
      <c r="C254" s="1"/>
      <c r="D254" s="1"/>
      <c r="E254" s="1"/>
      <c r="F254" s="1"/>
      <c r="G254" s="1"/>
      <c r="H254" s="1"/>
      <c r="I254" s="1"/>
      <c r="J254" s="1"/>
      <c r="K254" s="1"/>
      <c r="L254" s="1"/>
      <c r="M254" s="1"/>
      <c r="N254" s="1"/>
      <c r="O254" s="1"/>
      <c r="P254" s="1"/>
      <c r="Q254" s="1"/>
      <c r="R254" s="1"/>
      <c r="S254" s="1"/>
    </row>
    <row r="255" spans="3:19" x14ac:dyDescent="0.3">
      <c r="C255" s="1"/>
      <c r="D255" s="1"/>
      <c r="E255" s="1"/>
      <c r="F255" s="1"/>
      <c r="G255" s="1"/>
      <c r="H255" s="1"/>
      <c r="I255" s="1"/>
      <c r="J255" s="1"/>
      <c r="K255" s="1"/>
      <c r="L255" s="1"/>
      <c r="M255" s="1"/>
      <c r="N255" s="1"/>
      <c r="O255" s="1"/>
      <c r="P255" s="1"/>
      <c r="Q255" s="1"/>
      <c r="R255" s="1"/>
      <c r="S255" s="1"/>
    </row>
    <row r="256" spans="3:19" x14ac:dyDescent="0.3">
      <c r="C256" s="1"/>
      <c r="D256" s="1"/>
      <c r="E256" s="1"/>
      <c r="F256" s="1"/>
      <c r="G256" s="1"/>
      <c r="H256" s="1"/>
      <c r="I256" s="1"/>
      <c r="J256" s="1"/>
      <c r="K256" s="1"/>
      <c r="L256" s="1"/>
      <c r="M256" s="1"/>
      <c r="N256" s="1"/>
      <c r="O256" s="1"/>
      <c r="P256" s="1"/>
      <c r="Q256" s="1"/>
      <c r="R256" s="1"/>
      <c r="S256" s="1"/>
    </row>
    <row r="257" spans="3:19" x14ac:dyDescent="0.3">
      <c r="C257" s="1"/>
      <c r="D257" s="1"/>
      <c r="E257" s="1"/>
      <c r="F257" s="1"/>
      <c r="G257" s="1"/>
      <c r="H257" s="1"/>
      <c r="I257" s="1"/>
      <c r="J257" s="1"/>
      <c r="K257" s="1"/>
      <c r="L257" s="1"/>
      <c r="M257" s="1"/>
      <c r="N257" s="1"/>
      <c r="O257" s="1"/>
      <c r="P257" s="1"/>
      <c r="Q257" s="1"/>
      <c r="R257" s="1"/>
      <c r="S257" s="1"/>
    </row>
    <row r="258" spans="3:19" x14ac:dyDescent="0.3">
      <c r="C258" s="1"/>
      <c r="D258" s="1"/>
      <c r="E258" s="1"/>
      <c r="F258" s="1"/>
      <c r="G258" s="1"/>
      <c r="H258" s="1"/>
      <c r="I258" s="1"/>
      <c r="J258" s="1"/>
      <c r="K258" s="1"/>
      <c r="L258" s="1"/>
      <c r="M258" s="1"/>
      <c r="N258" s="1"/>
      <c r="O258" s="1"/>
      <c r="P258" s="1"/>
      <c r="Q258" s="1"/>
      <c r="R258" s="1"/>
      <c r="S258" s="1"/>
    </row>
    <row r="259" spans="3:19" x14ac:dyDescent="0.3">
      <c r="C259" s="1"/>
      <c r="D259" s="1"/>
      <c r="E259" s="1"/>
      <c r="F259" s="1"/>
      <c r="G259" s="1"/>
      <c r="H259" s="1"/>
      <c r="I259" s="1"/>
      <c r="J259" s="1"/>
      <c r="K259" s="1"/>
      <c r="L259" s="1"/>
      <c r="M259" s="1"/>
      <c r="N259" s="1"/>
      <c r="O259" s="1"/>
      <c r="P259" s="1"/>
      <c r="Q259" s="1"/>
      <c r="R259" s="1"/>
      <c r="S259" s="1"/>
    </row>
    <row r="260" spans="3:19" x14ac:dyDescent="0.3">
      <c r="C260" s="1"/>
      <c r="D260" s="1"/>
      <c r="E260" s="1"/>
      <c r="F260" s="1"/>
      <c r="G260" s="1"/>
      <c r="H260" s="1"/>
      <c r="I260" s="1"/>
      <c r="J260" s="1"/>
      <c r="K260" s="1"/>
      <c r="L260" s="1"/>
      <c r="M260" s="1"/>
      <c r="N260" s="1"/>
      <c r="O260" s="1"/>
      <c r="P260" s="1"/>
      <c r="Q260" s="1"/>
      <c r="R260" s="1"/>
      <c r="S260" s="1"/>
    </row>
    <row r="261" spans="3:19" x14ac:dyDescent="0.3">
      <c r="C261" s="1"/>
      <c r="D261" s="1"/>
      <c r="E261" s="1"/>
      <c r="F261" s="1"/>
      <c r="G261" s="1"/>
      <c r="H261" s="1"/>
      <c r="I261" s="1"/>
      <c r="J261" s="1"/>
      <c r="K261" s="1"/>
      <c r="L261" s="1"/>
      <c r="M261" s="1"/>
      <c r="N261" s="1"/>
      <c r="O261" s="1"/>
      <c r="P261" s="1"/>
      <c r="Q261" s="1"/>
      <c r="R261" s="1"/>
      <c r="S261" s="1"/>
    </row>
    <row r="262" spans="3:19" x14ac:dyDescent="0.3">
      <c r="C262" s="1"/>
      <c r="D262" s="1"/>
      <c r="E262" s="1"/>
      <c r="F262" s="1"/>
      <c r="G262" s="1"/>
      <c r="H262" s="1"/>
      <c r="I262" s="1"/>
      <c r="J262" s="1"/>
      <c r="K262" s="1"/>
      <c r="L262" s="1"/>
      <c r="M262" s="1"/>
      <c r="N262" s="1"/>
      <c r="O262" s="1"/>
      <c r="P262" s="1"/>
      <c r="Q262" s="1"/>
      <c r="R262" s="1"/>
      <c r="S262" s="1"/>
    </row>
    <row r="263" spans="3:19" x14ac:dyDescent="0.3">
      <c r="C263" s="1"/>
      <c r="D263" s="1"/>
      <c r="E263" s="1"/>
      <c r="F263" s="1"/>
      <c r="G263" s="1"/>
      <c r="H263" s="1"/>
      <c r="I263" s="1"/>
      <c r="J263" s="1"/>
      <c r="K263" s="1"/>
      <c r="L263" s="1"/>
      <c r="M263" s="1"/>
      <c r="N263" s="1"/>
      <c r="O263" s="1"/>
      <c r="P263" s="1"/>
      <c r="Q263" s="1"/>
      <c r="R263" s="1"/>
      <c r="S263" s="1"/>
    </row>
    <row r="264" spans="3:19" x14ac:dyDescent="0.3">
      <c r="C264" s="1"/>
      <c r="D264" s="1"/>
      <c r="E264" s="1"/>
      <c r="F264" s="1"/>
      <c r="G264" s="1"/>
      <c r="H264" s="1"/>
      <c r="I264" s="1"/>
      <c r="J264" s="1"/>
      <c r="K264" s="1"/>
      <c r="L264" s="1"/>
      <c r="M264" s="1"/>
      <c r="N264" s="1"/>
      <c r="O264" s="1"/>
      <c r="P264" s="1"/>
      <c r="Q264" s="1"/>
      <c r="R264" s="1"/>
      <c r="S264" s="1"/>
    </row>
    <row r="265" spans="3:19" x14ac:dyDescent="0.3">
      <c r="C265" s="1"/>
      <c r="D265" s="1"/>
      <c r="E265" s="1"/>
      <c r="F265" s="1"/>
      <c r="G265" s="1"/>
      <c r="H265" s="1"/>
      <c r="I265" s="1"/>
      <c r="J265" s="1"/>
      <c r="K265" s="1"/>
      <c r="L265" s="1"/>
      <c r="M265" s="1"/>
      <c r="N265" s="1"/>
      <c r="O265" s="1"/>
      <c r="P265" s="1"/>
      <c r="Q265" s="1"/>
      <c r="R265" s="1"/>
      <c r="S265" s="1"/>
    </row>
    <row r="266" spans="3:19" x14ac:dyDescent="0.3">
      <c r="C266" s="1"/>
      <c r="D266" s="1"/>
      <c r="E266" s="1"/>
      <c r="F266" s="1"/>
      <c r="G266" s="1"/>
      <c r="H266" s="1"/>
      <c r="I266" s="1"/>
      <c r="J266" s="1"/>
      <c r="K266" s="1"/>
      <c r="L266" s="1"/>
      <c r="M266" s="1"/>
      <c r="N266" s="1"/>
      <c r="O266" s="1"/>
      <c r="P266" s="1"/>
      <c r="Q266" s="1"/>
      <c r="R266" s="1"/>
      <c r="S266" s="1"/>
    </row>
    <row r="267" spans="3:19" x14ac:dyDescent="0.3">
      <c r="C267" s="1"/>
      <c r="D267" s="1"/>
      <c r="E267" s="1"/>
      <c r="F267" s="1"/>
      <c r="G267" s="1"/>
      <c r="H267" s="1"/>
      <c r="I267" s="1"/>
      <c r="J267" s="1"/>
      <c r="K267" s="1"/>
      <c r="L267" s="1"/>
      <c r="M267" s="1"/>
      <c r="N267" s="1"/>
      <c r="O267" s="1"/>
      <c r="P267" s="1"/>
      <c r="Q267" s="1"/>
      <c r="R267" s="1"/>
      <c r="S267" s="1"/>
    </row>
    <row r="268" spans="3:19" x14ac:dyDescent="0.3">
      <c r="C268" s="1"/>
      <c r="D268" s="1"/>
      <c r="E268" s="1"/>
      <c r="F268" s="1"/>
      <c r="G268" s="1"/>
      <c r="H268" s="1"/>
      <c r="I268" s="1"/>
      <c r="J268" s="1"/>
      <c r="K268" s="1"/>
      <c r="L268" s="1"/>
      <c r="M268" s="1"/>
      <c r="N268" s="1"/>
      <c r="O268" s="1"/>
      <c r="P268" s="1"/>
      <c r="Q268" s="1"/>
      <c r="R268" s="1"/>
      <c r="S268" s="1"/>
    </row>
    <row r="269" spans="3:19" x14ac:dyDescent="0.3">
      <c r="C269" s="1"/>
      <c r="D269" s="1"/>
      <c r="E269" s="1"/>
      <c r="F269" s="1"/>
      <c r="G269" s="1"/>
      <c r="H269" s="1"/>
      <c r="I269" s="1"/>
      <c r="J269" s="1"/>
      <c r="K269" s="1"/>
      <c r="L269" s="1"/>
      <c r="M269" s="1"/>
      <c r="N269" s="1"/>
      <c r="O269" s="1"/>
      <c r="P269" s="1"/>
      <c r="Q269" s="1"/>
      <c r="R269" s="1"/>
      <c r="S269" s="1"/>
    </row>
    <row r="270" spans="3:19" x14ac:dyDescent="0.3">
      <c r="C270" s="1"/>
      <c r="D270" s="1"/>
      <c r="E270" s="1"/>
      <c r="F270" s="1"/>
      <c r="G270" s="1"/>
      <c r="H270" s="1"/>
      <c r="I270" s="1"/>
      <c r="J270" s="1"/>
      <c r="K270" s="1"/>
      <c r="L270" s="1"/>
      <c r="M270" s="1"/>
      <c r="N270" s="1"/>
      <c r="O270" s="1"/>
      <c r="P270" s="1"/>
      <c r="Q270" s="1"/>
      <c r="R270" s="1"/>
      <c r="S270" s="1"/>
    </row>
    <row r="271" spans="3:19" x14ac:dyDescent="0.3">
      <c r="C271" s="1"/>
      <c r="D271" s="1"/>
      <c r="E271" s="1"/>
      <c r="F271" s="1"/>
      <c r="G271" s="1"/>
      <c r="H271" s="1"/>
      <c r="I271" s="1"/>
      <c r="J271" s="1"/>
      <c r="K271" s="1"/>
      <c r="L271" s="1"/>
      <c r="M271" s="1"/>
      <c r="N271" s="1"/>
      <c r="O271" s="1"/>
      <c r="P271" s="1"/>
      <c r="Q271" s="1"/>
      <c r="R271" s="1"/>
      <c r="S271" s="1"/>
    </row>
    <row r="272" spans="3:19" x14ac:dyDescent="0.3">
      <c r="C272" s="1"/>
      <c r="D272" s="1"/>
      <c r="E272" s="1"/>
      <c r="F272" s="1"/>
      <c r="G272" s="1"/>
      <c r="H272" s="1"/>
      <c r="I272" s="1"/>
      <c r="J272" s="1"/>
      <c r="K272" s="1"/>
      <c r="L272" s="1"/>
      <c r="M272" s="1"/>
      <c r="N272" s="1"/>
      <c r="O272" s="1"/>
      <c r="P272" s="1"/>
      <c r="Q272" s="1"/>
      <c r="R272" s="1"/>
      <c r="S272" s="1"/>
    </row>
    <row r="273" spans="3:19" x14ac:dyDescent="0.3">
      <c r="C273" s="1"/>
      <c r="D273" s="1"/>
      <c r="E273" s="1"/>
      <c r="F273" s="1"/>
      <c r="G273" s="1"/>
      <c r="H273" s="1"/>
      <c r="I273" s="1"/>
      <c r="J273" s="1"/>
      <c r="K273" s="1"/>
      <c r="L273" s="1"/>
      <c r="M273" s="1"/>
      <c r="N273" s="1"/>
      <c r="O273" s="1"/>
      <c r="P273" s="1"/>
      <c r="Q273" s="1"/>
      <c r="R273" s="1"/>
      <c r="S273" s="1"/>
    </row>
    <row r="274" spans="3:19" x14ac:dyDescent="0.3">
      <c r="C274" s="1"/>
      <c r="D274" s="1"/>
      <c r="E274" s="1"/>
      <c r="F274" s="1"/>
      <c r="G274" s="1"/>
      <c r="H274" s="1"/>
      <c r="I274" s="1"/>
      <c r="J274" s="1"/>
      <c r="K274" s="1"/>
      <c r="L274" s="1"/>
      <c r="M274" s="1"/>
      <c r="N274" s="1"/>
      <c r="O274" s="1"/>
      <c r="P274" s="1"/>
      <c r="Q274" s="1"/>
      <c r="R274" s="1"/>
      <c r="S274" s="1"/>
    </row>
    <row r="275" spans="3:19" x14ac:dyDescent="0.3">
      <c r="C275" s="1"/>
      <c r="D275" s="1"/>
      <c r="E275" s="1"/>
      <c r="F275" s="1"/>
      <c r="G275" s="1"/>
      <c r="H275" s="1"/>
      <c r="I275" s="1"/>
      <c r="J275" s="1"/>
      <c r="K275" s="1"/>
      <c r="L275" s="1"/>
      <c r="M275" s="1"/>
      <c r="N275" s="1"/>
      <c r="O275" s="1"/>
      <c r="P275" s="1"/>
      <c r="Q275" s="1"/>
      <c r="R275" s="1"/>
      <c r="S275" s="1"/>
    </row>
    <row r="276" spans="3:19" x14ac:dyDescent="0.3">
      <c r="C276" s="1"/>
      <c r="D276" s="1"/>
      <c r="E276" s="1"/>
      <c r="F276" s="1"/>
      <c r="G276" s="1"/>
      <c r="H276" s="1"/>
      <c r="I276" s="1"/>
      <c r="J276" s="1"/>
      <c r="K276" s="1"/>
      <c r="L276" s="1"/>
      <c r="M276" s="1"/>
      <c r="N276" s="1"/>
      <c r="O276" s="1"/>
      <c r="P276" s="1"/>
      <c r="Q276" s="1"/>
      <c r="R276" s="1"/>
      <c r="S276" s="1"/>
    </row>
    <row r="277" spans="3:19" x14ac:dyDescent="0.3">
      <c r="C277" s="1"/>
      <c r="D277" s="1"/>
      <c r="E277" s="1"/>
      <c r="F277" s="1"/>
      <c r="G277" s="1"/>
      <c r="H277" s="1"/>
      <c r="I277" s="1"/>
      <c r="J277" s="1"/>
      <c r="K277" s="1"/>
      <c r="L277" s="1"/>
      <c r="M277" s="1"/>
      <c r="N277" s="1"/>
      <c r="O277" s="1"/>
      <c r="P277" s="1"/>
      <c r="Q277" s="1"/>
      <c r="R277" s="1"/>
      <c r="S277" s="1"/>
    </row>
    <row r="278" spans="3:19" x14ac:dyDescent="0.3">
      <c r="C278" s="1"/>
      <c r="D278" s="1"/>
      <c r="E278" s="1"/>
      <c r="F278" s="1"/>
      <c r="G278" s="1"/>
      <c r="H278" s="1"/>
      <c r="I278" s="1"/>
      <c r="J278" s="1"/>
      <c r="K278" s="1"/>
      <c r="L278" s="1"/>
      <c r="M278" s="1"/>
      <c r="N278" s="1"/>
      <c r="O278" s="1"/>
      <c r="P278" s="1"/>
      <c r="Q278" s="1"/>
      <c r="R278" s="1"/>
      <c r="S278" s="1"/>
    </row>
    <row r="279" spans="3:19" x14ac:dyDescent="0.3">
      <c r="C279" s="1"/>
      <c r="D279" s="1"/>
      <c r="E279" s="1"/>
      <c r="F279" s="1"/>
      <c r="G279" s="1"/>
      <c r="H279" s="1"/>
      <c r="I279" s="1"/>
      <c r="J279" s="1"/>
      <c r="K279" s="1"/>
      <c r="L279" s="1"/>
      <c r="M279" s="1"/>
      <c r="N279" s="1"/>
      <c r="O279" s="1"/>
      <c r="P279" s="1"/>
      <c r="Q279" s="1"/>
      <c r="R279" s="1"/>
      <c r="S279" s="1"/>
    </row>
    <row r="280" spans="3:19" x14ac:dyDescent="0.3">
      <c r="C280" s="1"/>
      <c r="D280" s="1"/>
      <c r="E280" s="1"/>
      <c r="F280" s="1"/>
      <c r="G280" s="1"/>
      <c r="H280" s="1"/>
      <c r="I280" s="1"/>
      <c r="J280" s="1"/>
      <c r="K280" s="1"/>
      <c r="L280" s="1"/>
      <c r="M280" s="1"/>
      <c r="N280" s="1"/>
      <c r="O280" s="1"/>
      <c r="P280" s="1"/>
      <c r="Q280" s="1"/>
      <c r="R280" s="1"/>
      <c r="S280" s="1"/>
    </row>
    <row r="281" spans="3:19" x14ac:dyDescent="0.3">
      <c r="C281" s="1"/>
      <c r="D281" s="1"/>
      <c r="E281" s="1"/>
      <c r="F281" s="1"/>
      <c r="G281" s="1"/>
      <c r="H281" s="1"/>
      <c r="I281" s="1"/>
      <c r="J281" s="1"/>
      <c r="K281" s="1"/>
      <c r="L281" s="1"/>
      <c r="M281" s="1"/>
      <c r="N281" s="1"/>
      <c r="O281" s="1"/>
      <c r="P281" s="1"/>
      <c r="Q281" s="1"/>
      <c r="R281" s="1"/>
      <c r="S281" s="1"/>
    </row>
    <row r="282" spans="3:19" x14ac:dyDescent="0.3">
      <c r="C282" s="1"/>
      <c r="D282" s="1"/>
      <c r="E282" s="1"/>
      <c r="F282" s="1"/>
      <c r="G282" s="1"/>
      <c r="H282" s="1"/>
      <c r="I282" s="1"/>
      <c r="J282" s="1"/>
      <c r="K282" s="1"/>
      <c r="L282" s="1"/>
      <c r="M282" s="1"/>
      <c r="N282" s="1"/>
      <c r="O282" s="1"/>
      <c r="P282" s="1"/>
      <c r="Q282" s="1"/>
      <c r="R282" s="1"/>
      <c r="S282" s="1"/>
    </row>
    <row r="283" spans="3:19" x14ac:dyDescent="0.3">
      <c r="C283" s="1"/>
      <c r="D283" s="1"/>
      <c r="E283" s="1"/>
      <c r="F283" s="1"/>
      <c r="G283" s="1"/>
      <c r="H283" s="1"/>
      <c r="I283" s="1"/>
      <c r="J283" s="1"/>
      <c r="K283" s="1"/>
      <c r="L283" s="1"/>
      <c r="M283" s="1"/>
      <c r="N283" s="1"/>
      <c r="O283" s="1"/>
      <c r="P283" s="1"/>
      <c r="Q283" s="1"/>
      <c r="R283" s="1"/>
      <c r="S283" s="1"/>
    </row>
    <row r="284" spans="3:19" x14ac:dyDescent="0.3">
      <c r="C284" s="1"/>
      <c r="D284" s="1"/>
      <c r="E284" s="1"/>
      <c r="F284" s="1"/>
      <c r="G284" s="1"/>
      <c r="H284" s="1"/>
      <c r="I284" s="1"/>
      <c r="J284" s="1"/>
      <c r="K284" s="1"/>
      <c r="L284" s="1"/>
      <c r="M284" s="1"/>
      <c r="N284" s="1"/>
      <c r="O284" s="1"/>
      <c r="P284" s="1"/>
      <c r="Q284" s="1"/>
      <c r="R284" s="1"/>
      <c r="S284" s="1"/>
    </row>
    <row r="285" spans="3:19" x14ac:dyDescent="0.3">
      <c r="C285" s="1"/>
      <c r="D285" s="1"/>
      <c r="E285" s="1"/>
      <c r="F285" s="1"/>
      <c r="G285" s="1"/>
      <c r="H285" s="1"/>
      <c r="I285" s="1"/>
      <c r="J285" s="1"/>
      <c r="K285" s="1"/>
      <c r="L285" s="1"/>
      <c r="M285" s="1"/>
      <c r="N285" s="1"/>
      <c r="O285" s="1"/>
      <c r="P285" s="1"/>
      <c r="Q285" s="1"/>
      <c r="R285" s="1"/>
      <c r="S285" s="1"/>
    </row>
    <row r="286" spans="3:19" x14ac:dyDescent="0.3">
      <c r="C286" s="1"/>
      <c r="D286" s="1"/>
      <c r="E286" s="1"/>
      <c r="F286" s="1"/>
      <c r="G286" s="1"/>
      <c r="H286" s="1"/>
      <c r="I286" s="1"/>
      <c r="J286" s="1"/>
      <c r="K286" s="1"/>
      <c r="L286" s="1"/>
      <c r="M286" s="1"/>
      <c r="N286" s="1"/>
      <c r="O286" s="1"/>
      <c r="P286" s="1"/>
      <c r="Q286" s="1"/>
      <c r="R286" s="1"/>
      <c r="S286" s="1"/>
    </row>
    <row r="287" spans="3:19" x14ac:dyDescent="0.3">
      <c r="C287" s="1"/>
      <c r="D287" s="1"/>
      <c r="E287" s="1"/>
      <c r="F287" s="1"/>
      <c r="G287" s="1"/>
      <c r="H287" s="1"/>
      <c r="I287" s="1"/>
      <c r="J287" s="1"/>
      <c r="K287" s="1"/>
      <c r="L287" s="1"/>
      <c r="M287" s="1"/>
      <c r="N287" s="1"/>
      <c r="O287" s="1"/>
      <c r="P287" s="1"/>
      <c r="Q287" s="1"/>
      <c r="R287" s="1"/>
      <c r="S287" s="1"/>
    </row>
    <row r="288" spans="3:19" x14ac:dyDescent="0.3">
      <c r="C288" s="1"/>
      <c r="D288" s="1"/>
      <c r="E288" s="1"/>
      <c r="F288" s="1"/>
      <c r="G288" s="1"/>
      <c r="H288" s="1"/>
      <c r="I288" s="1"/>
      <c r="J288" s="1"/>
      <c r="K288" s="1"/>
      <c r="L288" s="1"/>
      <c r="M288" s="1"/>
      <c r="N288" s="1"/>
      <c r="O288" s="1"/>
      <c r="P288" s="1"/>
      <c r="Q288" s="1"/>
      <c r="R288" s="1"/>
      <c r="S288" s="1"/>
    </row>
    <row r="289" spans="3:19" x14ac:dyDescent="0.3">
      <c r="C289" s="1"/>
      <c r="D289" s="1"/>
      <c r="E289" s="1"/>
      <c r="F289" s="1"/>
      <c r="G289" s="1"/>
      <c r="H289" s="1"/>
      <c r="I289" s="1"/>
      <c r="J289" s="1"/>
      <c r="K289" s="1"/>
      <c r="L289" s="1"/>
      <c r="M289" s="1"/>
      <c r="N289" s="1"/>
      <c r="O289" s="1"/>
      <c r="P289" s="1"/>
      <c r="Q289" s="1"/>
      <c r="R289" s="1"/>
      <c r="S289" s="1"/>
    </row>
    <row r="290" spans="3:19" x14ac:dyDescent="0.3">
      <c r="C290" s="1"/>
      <c r="D290" s="1"/>
      <c r="E290" s="1"/>
      <c r="F290" s="1"/>
      <c r="G290" s="1"/>
      <c r="H290" s="1"/>
      <c r="I290" s="1"/>
      <c r="J290" s="1"/>
      <c r="K290" s="1"/>
      <c r="L290" s="1"/>
      <c r="M290" s="1"/>
      <c r="N290" s="1"/>
      <c r="O290" s="1"/>
      <c r="P290" s="1"/>
      <c r="Q290" s="1"/>
      <c r="R290" s="1"/>
      <c r="S290" s="1"/>
    </row>
    <row r="291" spans="3:19" x14ac:dyDescent="0.3">
      <c r="C291" s="1"/>
      <c r="D291" s="1"/>
      <c r="E291" s="1"/>
      <c r="F291" s="1"/>
      <c r="G291" s="1"/>
      <c r="H291" s="1"/>
      <c r="I291" s="1"/>
      <c r="J291" s="1"/>
      <c r="K291" s="1"/>
      <c r="L291" s="1"/>
      <c r="M291" s="1"/>
      <c r="N291" s="1"/>
      <c r="O291" s="1"/>
      <c r="P291" s="1"/>
      <c r="Q291" s="1"/>
      <c r="R291" s="1"/>
      <c r="S291" s="1"/>
    </row>
    <row r="292" spans="3:19" x14ac:dyDescent="0.3">
      <c r="C292" s="1"/>
      <c r="D292" s="1"/>
      <c r="E292" s="1"/>
      <c r="F292" s="1"/>
      <c r="G292" s="1"/>
      <c r="H292" s="1"/>
      <c r="I292" s="1"/>
      <c r="J292" s="1"/>
      <c r="K292" s="1"/>
      <c r="L292" s="1"/>
      <c r="M292" s="1"/>
      <c r="N292" s="1"/>
      <c r="O292" s="1"/>
      <c r="P292" s="1"/>
      <c r="Q292" s="1"/>
      <c r="R292" s="1"/>
      <c r="S292" s="1"/>
    </row>
    <row r="293" spans="3:19" x14ac:dyDescent="0.3">
      <c r="C293" s="1"/>
      <c r="D293" s="1"/>
      <c r="E293" s="1"/>
      <c r="F293" s="1"/>
      <c r="G293" s="1"/>
      <c r="H293" s="1"/>
      <c r="I293" s="1"/>
      <c r="J293" s="1"/>
      <c r="K293" s="1"/>
      <c r="L293" s="1"/>
      <c r="M293" s="1"/>
      <c r="N293" s="1"/>
      <c r="O293" s="1"/>
      <c r="P293" s="1"/>
      <c r="Q293" s="1"/>
      <c r="R293" s="1"/>
      <c r="S293" s="1"/>
    </row>
    <row r="294" spans="3:19" x14ac:dyDescent="0.3">
      <c r="C294" s="1"/>
      <c r="D294" s="1"/>
      <c r="E294" s="1"/>
      <c r="F294" s="1"/>
      <c r="G294" s="1"/>
      <c r="H294" s="1"/>
      <c r="I294" s="1"/>
      <c r="J294" s="1"/>
      <c r="K294" s="1"/>
      <c r="L294" s="1"/>
      <c r="M294" s="1"/>
      <c r="N294" s="1"/>
      <c r="O294" s="1"/>
      <c r="P294" s="1"/>
      <c r="Q294" s="1"/>
      <c r="R294" s="1"/>
      <c r="S294" s="1"/>
    </row>
    <row r="295" spans="3:19" x14ac:dyDescent="0.3">
      <c r="C295" s="1"/>
      <c r="D295" s="1"/>
      <c r="E295" s="1"/>
      <c r="F295" s="1"/>
      <c r="G295" s="1"/>
      <c r="H295" s="1"/>
      <c r="I295" s="1"/>
      <c r="J295" s="1"/>
      <c r="K295" s="1"/>
      <c r="L295" s="1"/>
      <c r="M295" s="1"/>
      <c r="N295" s="1"/>
      <c r="O295" s="1"/>
      <c r="P295" s="1"/>
      <c r="Q295" s="1"/>
      <c r="R295" s="1"/>
      <c r="S295" s="1"/>
    </row>
    <row r="296" spans="3:19" x14ac:dyDescent="0.3">
      <c r="C296" s="1"/>
      <c r="D296" s="1"/>
      <c r="E296" s="1"/>
      <c r="F296" s="1"/>
      <c r="G296" s="1"/>
      <c r="H296" s="1"/>
      <c r="I296" s="1"/>
      <c r="J296" s="1"/>
      <c r="K296" s="1"/>
      <c r="L296" s="1"/>
      <c r="M296" s="1"/>
      <c r="N296" s="1"/>
      <c r="O296" s="1"/>
      <c r="P296" s="1"/>
      <c r="Q296" s="1"/>
      <c r="R296" s="1"/>
      <c r="S296" s="1"/>
    </row>
    <row r="297" spans="3:19" x14ac:dyDescent="0.3">
      <c r="C297" s="1"/>
      <c r="D297" s="1"/>
      <c r="E297" s="1"/>
      <c r="F297" s="1"/>
      <c r="G297" s="1"/>
      <c r="H297" s="1"/>
      <c r="I297" s="1"/>
      <c r="J297" s="1"/>
      <c r="K297" s="1"/>
      <c r="L297" s="1"/>
      <c r="M297" s="1"/>
      <c r="N297" s="1"/>
      <c r="O297" s="1"/>
      <c r="P297" s="1"/>
      <c r="Q297" s="1"/>
      <c r="R297" s="1"/>
      <c r="S297" s="1"/>
    </row>
    <row r="298" spans="3:19" x14ac:dyDescent="0.3">
      <c r="C298" s="1"/>
      <c r="D298" s="1"/>
      <c r="E298" s="1"/>
      <c r="F298" s="1"/>
      <c r="G298" s="1"/>
      <c r="H298" s="1"/>
      <c r="I298" s="1"/>
      <c r="J298" s="1"/>
      <c r="K298" s="1"/>
      <c r="L298" s="1"/>
      <c r="M298" s="1"/>
      <c r="N298" s="1"/>
      <c r="O298" s="1"/>
      <c r="P298" s="1"/>
      <c r="Q298" s="1"/>
      <c r="R298" s="1"/>
      <c r="S298" s="1"/>
    </row>
    <row r="299" spans="3:19" x14ac:dyDescent="0.3">
      <c r="C299" s="1"/>
      <c r="D299" s="1"/>
      <c r="E299" s="1"/>
      <c r="F299" s="1"/>
      <c r="G299" s="1"/>
      <c r="H299" s="1"/>
      <c r="I299" s="1"/>
      <c r="J299" s="1"/>
      <c r="K299" s="1"/>
      <c r="L299" s="1"/>
      <c r="M299" s="1"/>
      <c r="N299" s="1"/>
      <c r="O299" s="1"/>
      <c r="P299" s="1"/>
      <c r="Q299" s="1"/>
      <c r="R299" s="1"/>
      <c r="S299" s="1"/>
    </row>
    <row r="300" spans="3:19" x14ac:dyDescent="0.3">
      <c r="C300" s="1"/>
      <c r="D300" s="1"/>
      <c r="E300" s="1"/>
      <c r="F300" s="1"/>
      <c r="G300" s="1"/>
      <c r="H300" s="1"/>
      <c r="I300" s="1"/>
      <c r="J300" s="1"/>
      <c r="K300" s="1"/>
      <c r="L300" s="1"/>
      <c r="M300" s="1"/>
      <c r="N300" s="1"/>
      <c r="O300" s="1"/>
      <c r="P300" s="1"/>
      <c r="Q300" s="1"/>
      <c r="R300" s="1"/>
      <c r="S300" s="1"/>
    </row>
    <row r="301" spans="3:19" x14ac:dyDescent="0.3">
      <c r="C301" s="1"/>
      <c r="D301" s="1"/>
      <c r="E301" s="1"/>
      <c r="F301" s="1"/>
      <c r="G301" s="1"/>
      <c r="H301" s="1"/>
      <c r="I301" s="1"/>
      <c r="J301" s="1"/>
      <c r="K301" s="1"/>
      <c r="L301" s="1"/>
      <c r="M301" s="1"/>
      <c r="N301" s="1"/>
      <c r="O301" s="1"/>
      <c r="P301" s="1"/>
      <c r="Q301" s="1"/>
      <c r="R301" s="1"/>
      <c r="S301" s="1"/>
    </row>
    <row r="302" spans="3:19" x14ac:dyDescent="0.3">
      <c r="C302" s="1"/>
      <c r="D302" s="1"/>
      <c r="E302" s="1"/>
      <c r="F302" s="1"/>
      <c r="G302" s="1"/>
      <c r="H302" s="1"/>
      <c r="I302" s="1"/>
      <c r="J302" s="1"/>
      <c r="K302" s="1"/>
      <c r="L302" s="1"/>
      <c r="M302" s="1"/>
      <c r="N302" s="1"/>
      <c r="O302" s="1"/>
      <c r="P302" s="1"/>
      <c r="Q302" s="1"/>
      <c r="R302" s="1"/>
      <c r="S302" s="1"/>
    </row>
    <row r="303" spans="3:19" x14ac:dyDescent="0.3">
      <c r="C303" s="1"/>
      <c r="D303" s="1"/>
      <c r="E303" s="1"/>
      <c r="F303" s="1"/>
      <c r="G303" s="1"/>
      <c r="H303" s="1"/>
      <c r="I303" s="1"/>
      <c r="J303" s="1"/>
      <c r="K303" s="1"/>
      <c r="L303" s="1"/>
      <c r="M303" s="1"/>
      <c r="N303" s="1"/>
      <c r="O303" s="1"/>
      <c r="P303" s="1"/>
      <c r="Q303" s="1"/>
      <c r="R303" s="1"/>
      <c r="S303" s="1"/>
    </row>
    <row r="304" spans="3:19" x14ac:dyDescent="0.3">
      <c r="C304" s="1"/>
      <c r="D304" s="1"/>
      <c r="E304" s="1"/>
      <c r="F304" s="1"/>
      <c r="G304" s="1"/>
      <c r="H304" s="1"/>
      <c r="I304" s="1"/>
      <c r="J304" s="1"/>
      <c r="K304" s="1"/>
      <c r="L304" s="1"/>
      <c r="M304" s="1"/>
      <c r="N304" s="1"/>
      <c r="O304" s="1"/>
      <c r="P304" s="1"/>
      <c r="Q304" s="1"/>
      <c r="R304" s="1"/>
      <c r="S304" s="1"/>
    </row>
    <row r="305" spans="3:19" x14ac:dyDescent="0.3">
      <c r="C305" s="1"/>
      <c r="D305" s="1"/>
      <c r="E305" s="1"/>
      <c r="F305" s="1"/>
      <c r="G305" s="1"/>
      <c r="H305" s="1"/>
      <c r="I305" s="1"/>
      <c r="J305" s="1"/>
      <c r="K305" s="1"/>
      <c r="L305" s="1"/>
      <c r="M305" s="1"/>
      <c r="N305" s="1"/>
      <c r="O305" s="1"/>
      <c r="P305" s="1"/>
      <c r="Q305" s="1"/>
      <c r="R305" s="1"/>
      <c r="S305" s="1"/>
    </row>
    <row r="306" spans="3:19" x14ac:dyDescent="0.3">
      <c r="C306" s="1"/>
      <c r="D306" s="1"/>
      <c r="E306" s="1"/>
      <c r="F306" s="1"/>
      <c r="G306" s="1"/>
      <c r="H306" s="1"/>
      <c r="I306" s="1"/>
      <c r="J306" s="1"/>
      <c r="K306" s="1"/>
      <c r="L306" s="1"/>
      <c r="M306" s="1"/>
      <c r="N306" s="1"/>
      <c r="O306" s="1"/>
      <c r="P306" s="1"/>
      <c r="Q306" s="1"/>
      <c r="R306" s="1"/>
      <c r="S306" s="1"/>
    </row>
    <row r="307" spans="3:19" x14ac:dyDescent="0.3">
      <c r="C307" s="1"/>
      <c r="D307" s="1"/>
      <c r="E307" s="1"/>
      <c r="F307" s="1"/>
      <c r="G307" s="1"/>
      <c r="H307" s="1"/>
      <c r="I307" s="1"/>
      <c r="J307" s="1"/>
      <c r="K307" s="1"/>
      <c r="L307" s="1"/>
      <c r="M307" s="1"/>
      <c r="N307" s="1"/>
      <c r="O307" s="1"/>
      <c r="P307" s="1"/>
      <c r="Q307" s="1"/>
      <c r="R307" s="1"/>
      <c r="S307" s="1"/>
    </row>
    <row r="308" spans="3:19" x14ac:dyDescent="0.3">
      <c r="C308" s="1"/>
      <c r="D308" s="1"/>
      <c r="E308" s="1"/>
      <c r="F308" s="1"/>
      <c r="G308" s="1"/>
      <c r="H308" s="1"/>
      <c r="I308" s="1"/>
      <c r="J308" s="1"/>
      <c r="K308" s="1"/>
      <c r="L308" s="1"/>
      <c r="M308" s="1"/>
      <c r="N308" s="1"/>
      <c r="O308" s="1"/>
      <c r="P308" s="1"/>
      <c r="Q308" s="1"/>
      <c r="R308" s="1"/>
      <c r="S308" s="1"/>
    </row>
    <row r="309" spans="3:19" x14ac:dyDescent="0.3">
      <c r="C309" s="1"/>
      <c r="D309" s="1"/>
      <c r="E309" s="1"/>
      <c r="F309" s="1"/>
      <c r="G309" s="1"/>
      <c r="H309" s="1"/>
      <c r="I309" s="1"/>
      <c r="J309" s="1"/>
      <c r="K309" s="1"/>
      <c r="L309" s="1"/>
      <c r="M309" s="1"/>
      <c r="N309" s="1"/>
      <c r="O309" s="1"/>
      <c r="P309" s="1"/>
      <c r="Q309" s="1"/>
      <c r="R309" s="1"/>
      <c r="S309" s="1"/>
    </row>
    <row r="310" spans="3:19" x14ac:dyDescent="0.3">
      <c r="C310" s="1"/>
      <c r="D310" s="1"/>
      <c r="E310" s="1"/>
      <c r="F310" s="1"/>
      <c r="G310" s="1"/>
      <c r="H310" s="1"/>
      <c r="I310" s="1"/>
      <c r="J310" s="1"/>
      <c r="K310" s="1"/>
      <c r="L310" s="1"/>
      <c r="M310" s="1"/>
      <c r="N310" s="1"/>
      <c r="O310" s="1"/>
      <c r="P310" s="1"/>
      <c r="Q310" s="1"/>
      <c r="R310" s="1"/>
      <c r="S310" s="1"/>
    </row>
    <row r="311" spans="3:19" x14ac:dyDescent="0.3">
      <c r="C311" s="1"/>
      <c r="D311" s="1"/>
      <c r="E311" s="1"/>
      <c r="F311" s="1"/>
      <c r="G311" s="1"/>
      <c r="H311" s="1"/>
      <c r="I311" s="1"/>
      <c r="J311" s="1"/>
      <c r="K311" s="1"/>
      <c r="L311" s="1"/>
      <c r="M311" s="1"/>
      <c r="N311" s="1"/>
      <c r="O311" s="1"/>
      <c r="P311" s="1"/>
      <c r="Q311" s="1"/>
      <c r="R311" s="1"/>
      <c r="S311" s="1"/>
    </row>
    <row r="312" spans="3:19" x14ac:dyDescent="0.3">
      <c r="C312" s="1"/>
      <c r="D312" s="1"/>
      <c r="E312" s="1"/>
      <c r="F312" s="1"/>
      <c r="G312" s="1"/>
      <c r="H312" s="1"/>
      <c r="I312" s="1"/>
      <c r="J312" s="1"/>
      <c r="K312" s="1"/>
      <c r="L312" s="1"/>
      <c r="M312" s="1"/>
      <c r="N312" s="1"/>
      <c r="O312" s="1"/>
      <c r="P312" s="1"/>
      <c r="Q312" s="1"/>
      <c r="R312" s="1"/>
      <c r="S312" s="1"/>
    </row>
    <row r="313" spans="3:19" x14ac:dyDescent="0.3">
      <c r="C313" s="1"/>
      <c r="D313" s="1"/>
      <c r="E313" s="1"/>
      <c r="F313" s="1"/>
      <c r="G313" s="1"/>
      <c r="H313" s="1"/>
      <c r="I313" s="1"/>
      <c r="J313" s="1"/>
      <c r="K313" s="1"/>
      <c r="L313" s="1"/>
      <c r="M313" s="1"/>
      <c r="N313" s="1"/>
      <c r="O313" s="1"/>
      <c r="P313" s="1"/>
      <c r="Q313" s="1"/>
      <c r="R313" s="1"/>
      <c r="S313" s="1"/>
    </row>
    <row r="314" spans="3:19" x14ac:dyDescent="0.3">
      <c r="C314" s="1"/>
      <c r="D314" s="1"/>
      <c r="E314" s="1"/>
      <c r="F314" s="1"/>
      <c r="G314" s="1"/>
      <c r="H314" s="1"/>
      <c r="I314" s="1"/>
      <c r="J314" s="1"/>
      <c r="K314" s="1"/>
      <c r="L314" s="1"/>
      <c r="M314" s="1"/>
      <c r="N314" s="1"/>
      <c r="O314" s="1"/>
      <c r="P314" s="1"/>
      <c r="Q314" s="1"/>
      <c r="R314" s="1"/>
      <c r="S314" s="1"/>
    </row>
    <row r="315" spans="3:19" x14ac:dyDescent="0.3">
      <c r="C315" s="1"/>
      <c r="D315" s="1"/>
      <c r="E315" s="1"/>
      <c r="F315" s="1"/>
      <c r="G315" s="1"/>
      <c r="H315" s="1"/>
      <c r="I315" s="1"/>
      <c r="J315" s="1"/>
      <c r="K315" s="1"/>
      <c r="L315" s="1"/>
      <c r="M315" s="1"/>
      <c r="N315" s="1"/>
      <c r="O315" s="1"/>
      <c r="P315" s="1"/>
      <c r="Q315" s="1"/>
      <c r="R315" s="1"/>
      <c r="S315" s="1"/>
    </row>
    <row r="316" spans="3:19" x14ac:dyDescent="0.3">
      <c r="C316" s="1"/>
      <c r="D316" s="1"/>
      <c r="E316" s="1"/>
      <c r="F316" s="1"/>
      <c r="G316" s="1"/>
      <c r="H316" s="1"/>
      <c r="I316" s="1"/>
      <c r="J316" s="1"/>
      <c r="K316" s="1"/>
      <c r="L316" s="1"/>
      <c r="M316" s="1"/>
      <c r="N316" s="1"/>
      <c r="O316" s="1"/>
      <c r="P316" s="1"/>
      <c r="Q316" s="1"/>
      <c r="R316" s="1"/>
      <c r="S316" s="1"/>
    </row>
    <row r="317" spans="3:19" x14ac:dyDescent="0.3">
      <c r="C317" s="1"/>
      <c r="D317" s="1"/>
      <c r="E317" s="1"/>
      <c r="F317" s="1"/>
      <c r="G317" s="1"/>
      <c r="H317" s="1"/>
      <c r="I317" s="1"/>
      <c r="J317" s="1"/>
      <c r="K317" s="1"/>
      <c r="L317" s="1"/>
      <c r="M317" s="1"/>
      <c r="N317" s="1"/>
      <c r="O317" s="1"/>
      <c r="P317" s="1"/>
      <c r="Q317" s="1"/>
      <c r="R317" s="1"/>
      <c r="S317" s="1"/>
    </row>
    <row r="318" spans="3:19" x14ac:dyDescent="0.3">
      <c r="C318" s="1"/>
      <c r="D318" s="1"/>
      <c r="E318" s="1"/>
      <c r="F318" s="1"/>
      <c r="G318" s="1"/>
      <c r="H318" s="1"/>
      <c r="I318" s="1"/>
      <c r="J318" s="1"/>
      <c r="K318" s="1"/>
      <c r="L318" s="1"/>
      <c r="M318" s="1"/>
      <c r="N318" s="1"/>
      <c r="O318" s="1"/>
      <c r="P318" s="1"/>
      <c r="Q318" s="1"/>
      <c r="R318" s="1"/>
      <c r="S318" s="1"/>
    </row>
    <row r="319" spans="3:19" x14ac:dyDescent="0.3">
      <c r="C319" s="1"/>
      <c r="D319" s="1"/>
      <c r="E319" s="1"/>
      <c r="F319" s="1"/>
      <c r="G319" s="1"/>
      <c r="H319" s="1"/>
      <c r="I319" s="1"/>
      <c r="J319" s="1"/>
      <c r="K319" s="1"/>
      <c r="L319" s="1"/>
      <c r="M319" s="1"/>
      <c r="N319" s="1"/>
      <c r="O319" s="1"/>
      <c r="P319" s="1"/>
      <c r="Q319" s="1"/>
      <c r="R319" s="1"/>
      <c r="S319" s="1"/>
    </row>
    <row r="320" spans="3:19" x14ac:dyDescent="0.3">
      <c r="C320" s="1"/>
      <c r="D320" s="1"/>
      <c r="E320" s="1"/>
      <c r="F320" s="1"/>
      <c r="G320" s="1"/>
      <c r="H320" s="1"/>
      <c r="I320" s="1"/>
      <c r="J320" s="1"/>
      <c r="K320" s="1"/>
      <c r="L320" s="1"/>
      <c r="M320" s="1"/>
      <c r="N320" s="1"/>
      <c r="O320" s="1"/>
      <c r="P320" s="1"/>
      <c r="Q320" s="1"/>
      <c r="R320" s="1"/>
      <c r="S320" s="1"/>
    </row>
    <row r="321" spans="3:19" x14ac:dyDescent="0.3">
      <c r="C321" s="1"/>
      <c r="D321" s="1"/>
      <c r="E321" s="1"/>
      <c r="F321" s="1"/>
      <c r="G321" s="1"/>
      <c r="H321" s="1"/>
      <c r="I321" s="1"/>
      <c r="J321" s="1"/>
      <c r="K321" s="1"/>
      <c r="L321" s="1"/>
      <c r="M321" s="1"/>
      <c r="N321" s="1"/>
      <c r="O321" s="1"/>
      <c r="P321" s="1"/>
      <c r="Q321" s="1"/>
      <c r="R321" s="1"/>
      <c r="S321" s="1"/>
    </row>
    <row r="322" spans="3:19" x14ac:dyDescent="0.3">
      <c r="C322" s="1"/>
      <c r="D322" s="1"/>
      <c r="E322" s="1"/>
      <c r="F322" s="1"/>
      <c r="G322" s="1"/>
      <c r="H322" s="1"/>
      <c r="I322" s="1"/>
      <c r="J322" s="1"/>
      <c r="K322" s="1"/>
      <c r="L322" s="1"/>
      <c r="M322" s="1"/>
      <c r="N322" s="1"/>
      <c r="O322" s="1"/>
      <c r="P322" s="1"/>
      <c r="Q322" s="1"/>
      <c r="R322" s="1"/>
      <c r="S322" s="1"/>
    </row>
    <row r="323" spans="3:19" x14ac:dyDescent="0.3">
      <c r="C323" s="1"/>
      <c r="D323" s="1"/>
      <c r="E323" s="1"/>
      <c r="F323" s="1"/>
      <c r="G323" s="1"/>
      <c r="H323" s="1"/>
      <c r="I323" s="1"/>
      <c r="J323" s="1"/>
      <c r="K323" s="1"/>
      <c r="L323" s="1"/>
      <c r="M323" s="1"/>
      <c r="N323" s="1"/>
      <c r="O323" s="1"/>
      <c r="P323" s="1"/>
      <c r="Q323" s="1"/>
      <c r="R323" s="1"/>
      <c r="S323" s="1"/>
    </row>
    <row r="324" spans="3:19" x14ac:dyDescent="0.3">
      <c r="C324" s="1"/>
      <c r="D324" s="1"/>
      <c r="E324" s="1"/>
      <c r="F324" s="1"/>
      <c r="G324" s="1"/>
      <c r="H324" s="1"/>
      <c r="I324" s="1"/>
      <c r="J324" s="1"/>
      <c r="K324" s="1"/>
      <c r="L324" s="1"/>
      <c r="M324" s="1"/>
      <c r="N324" s="1"/>
      <c r="O324" s="1"/>
      <c r="P324" s="1"/>
      <c r="Q324" s="1"/>
      <c r="R324" s="1"/>
      <c r="S324" s="1"/>
    </row>
    <row r="325" spans="3:19" x14ac:dyDescent="0.3">
      <c r="C325" s="1"/>
      <c r="D325" s="1"/>
      <c r="E325" s="1"/>
      <c r="F325" s="1"/>
      <c r="G325" s="1"/>
      <c r="H325" s="1"/>
      <c r="I325" s="1"/>
      <c r="J325" s="1"/>
      <c r="K325" s="1"/>
      <c r="L325" s="1"/>
      <c r="M325" s="1"/>
      <c r="N325" s="1"/>
      <c r="O325" s="1"/>
      <c r="P325" s="1"/>
      <c r="Q325" s="1"/>
      <c r="R325" s="1"/>
      <c r="S325" s="1"/>
    </row>
    <row r="326" spans="3:19" x14ac:dyDescent="0.3">
      <c r="C326" s="1"/>
      <c r="D326" s="1"/>
      <c r="E326" s="1"/>
      <c r="F326" s="1"/>
      <c r="G326" s="1"/>
      <c r="H326" s="1"/>
      <c r="I326" s="1"/>
      <c r="J326" s="1"/>
      <c r="K326" s="1"/>
      <c r="L326" s="1"/>
      <c r="M326" s="1"/>
      <c r="N326" s="1"/>
      <c r="O326" s="1"/>
      <c r="P326" s="1"/>
      <c r="Q326" s="1"/>
      <c r="R326" s="1"/>
      <c r="S326" s="1"/>
    </row>
    <row r="327" spans="3:19" x14ac:dyDescent="0.3">
      <c r="C327" s="1"/>
      <c r="D327" s="1"/>
      <c r="E327" s="1"/>
      <c r="F327" s="1"/>
      <c r="G327" s="1"/>
      <c r="H327" s="1"/>
      <c r="I327" s="1"/>
      <c r="J327" s="1"/>
      <c r="K327" s="1"/>
      <c r="L327" s="1"/>
      <c r="M327" s="1"/>
      <c r="N327" s="1"/>
      <c r="O327" s="1"/>
      <c r="P327" s="1"/>
      <c r="Q327" s="1"/>
      <c r="R327" s="1"/>
      <c r="S327" s="1"/>
    </row>
    <row r="328" spans="3:19" x14ac:dyDescent="0.3">
      <c r="C328" s="1"/>
      <c r="D328" s="1"/>
      <c r="E328" s="1"/>
      <c r="F328" s="1"/>
      <c r="G328" s="1"/>
      <c r="H328" s="1"/>
      <c r="I328" s="1"/>
      <c r="J328" s="1"/>
      <c r="K328" s="1"/>
      <c r="L328" s="1"/>
      <c r="M328" s="1"/>
      <c r="N328" s="1"/>
      <c r="O328" s="1"/>
      <c r="P328" s="1"/>
      <c r="Q328" s="1"/>
      <c r="R328" s="1"/>
      <c r="S328" s="1"/>
    </row>
    <row r="329" spans="3:19" x14ac:dyDescent="0.3">
      <c r="C329" s="1"/>
      <c r="D329" s="1"/>
      <c r="E329" s="1"/>
      <c r="F329" s="1"/>
      <c r="G329" s="1"/>
      <c r="H329" s="1"/>
      <c r="I329" s="1"/>
      <c r="J329" s="1"/>
      <c r="K329" s="1"/>
      <c r="L329" s="1"/>
      <c r="M329" s="1"/>
      <c r="N329" s="1"/>
      <c r="O329" s="1"/>
      <c r="P329" s="1"/>
      <c r="Q329" s="1"/>
      <c r="R329" s="1"/>
      <c r="S329" s="1"/>
    </row>
    <row r="330" spans="3:19" x14ac:dyDescent="0.3">
      <c r="C330" s="1"/>
      <c r="D330" s="1"/>
      <c r="E330" s="1"/>
      <c r="F330" s="1"/>
      <c r="G330" s="1"/>
      <c r="H330" s="1"/>
      <c r="I330" s="1"/>
      <c r="J330" s="1"/>
      <c r="K330" s="1"/>
      <c r="L330" s="1"/>
      <c r="M330" s="1"/>
      <c r="N330" s="1"/>
      <c r="O330" s="1"/>
      <c r="P330" s="1"/>
      <c r="Q330" s="1"/>
      <c r="R330" s="1"/>
      <c r="S330" s="1"/>
    </row>
    <row r="331" spans="3:19" x14ac:dyDescent="0.3">
      <c r="C331" s="1"/>
      <c r="D331" s="1"/>
      <c r="E331" s="1"/>
      <c r="F331" s="1"/>
      <c r="G331" s="1"/>
      <c r="H331" s="1"/>
      <c r="I331" s="1"/>
      <c r="J331" s="1"/>
      <c r="K331" s="1"/>
      <c r="L331" s="1"/>
      <c r="M331" s="1"/>
      <c r="N331" s="1"/>
      <c r="O331" s="1"/>
      <c r="P331" s="1"/>
      <c r="Q331" s="1"/>
      <c r="R331" s="1"/>
      <c r="S331" s="1"/>
    </row>
    <row r="332" spans="3:19" x14ac:dyDescent="0.3">
      <c r="C332" s="1"/>
      <c r="D332" s="1"/>
      <c r="E332" s="1"/>
      <c r="F332" s="1"/>
      <c r="G332" s="1"/>
      <c r="H332" s="1"/>
      <c r="I332" s="1"/>
      <c r="J332" s="1"/>
      <c r="K332" s="1"/>
      <c r="L332" s="1"/>
      <c r="M332" s="1"/>
      <c r="N332" s="1"/>
      <c r="O332" s="1"/>
      <c r="P332" s="1"/>
      <c r="Q332" s="1"/>
      <c r="R332" s="1"/>
      <c r="S332" s="1"/>
    </row>
    <row r="333" spans="3:19" x14ac:dyDescent="0.3">
      <c r="C333" s="1"/>
      <c r="D333" s="1"/>
      <c r="E333" s="1"/>
      <c r="F333" s="1"/>
      <c r="G333" s="1"/>
      <c r="H333" s="1"/>
      <c r="I333" s="1"/>
      <c r="J333" s="1"/>
      <c r="K333" s="1"/>
      <c r="L333" s="1"/>
      <c r="M333" s="1"/>
      <c r="N333" s="1"/>
      <c r="O333" s="1"/>
      <c r="P333" s="1"/>
      <c r="Q333" s="1"/>
      <c r="R333" s="1"/>
      <c r="S333" s="1"/>
    </row>
    <row r="334" spans="3:19" x14ac:dyDescent="0.3">
      <c r="C334" s="1"/>
      <c r="D334" s="1"/>
      <c r="E334" s="1"/>
      <c r="F334" s="1"/>
      <c r="G334" s="1"/>
      <c r="H334" s="1"/>
      <c r="I334" s="1"/>
      <c r="J334" s="1"/>
      <c r="K334" s="1"/>
      <c r="L334" s="1"/>
      <c r="M334" s="1"/>
      <c r="N334" s="1"/>
      <c r="O334" s="1"/>
      <c r="P334" s="1"/>
      <c r="Q334" s="1"/>
      <c r="R334" s="1"/>
      <c r="S334" s="1"/>
    </row>
    <row r="335" spans="3:19" x14ac:dyDescent="0.3">
      <c r="C335" s="1"/>
      <c r="D335" s="1"/>
      <c r="E335" s="1"/>
      <c r="F335" s="1"/>
      <c r="G335" s="1"/>
      <c r="H335" s="1"/>
      <c r="I335" s="1"/>
      <c r="J335" s="1"/>
      <c r="K335" s="1"/>
      <c r="L335" s="1"/>
      <c r="M335" s="1"/>
      <c r="N335" s="1"/>
      <c r="O335" s="1"/>
      <c r="P335" s="1"/>
      <c r="Q335" s="1"/>
      <c r="R335" s="1"/>
      <c r="S335" s="1"/>
    </row>
    <row r="336" spans="3:19" x14ac:dyDescent="0.3">
      <c r="C336" s="1"/>
      <c r="D336" s="1"/>
      <c r="E336" s="1"/>
      <c r="F336" s="1"/>
      <c r="G336" s="1"/>
      <c r="H336" s="1"/>
      <c r="I336" s="1"/>
      <c r="J336" s="1"/>
      <c r="K336" s="1"/>
      <c r="L336" s="1"/>
      <c r="M336" s="1"/>
      <c r="N336" s="1"/>
      <c r="O336" s="1"/>
      <c r="P336" s="1"/>
      <c r="Q336" s="1"/>
      <c r="R336" s="1"/>
      <c r="S336" s="1"/>
    </row>
    <row r="337" spans="3:19" x14ac:dyDescent="0.3">
      <c r="C337" s="1"/>
      <c r="D337" s="1"/>
      <c r="E337" s="1"/>
      <c r="F337" s="1"/>
      <c r="G337" s="1"/>
      <c r="H337" s="1"/>
      <c r="I337" s="1"/>
      <c r="J337" s="1"/>
      <c r="K337" s="1"/>
      <c r="L337" s="1"/>
      <c r="M337" s="1"/>
      <c r="N337" s="1"/>
      <c r="O337" s="1"/>
      <c r="P337" s="1"/>
      <c r="Q337" s="1"/>
      <c r="R337" s="1"/>
      <c r="S337" s="1"/>
    </row>
    <row r="338" spans="3:19" x14ac:dyDescent="0.3">
      <c r="C338" s="1"/>
      <c r="D338" s="1"/>
      <c r="E338" s="1"/>
      <c r="F338" s="1"/>
      <c r="G338" s="1"/>
      <c r="H338" s="1"/>
      <c r="I338" s="1"/>
      <c r="J338" s="1"/>
      <c r="K338" s="1"/>
      <c r="L338" s="1"/>
      <c r="M338" s="1"/>
      <c r="N338" s="1"/>
      <c r="O338" s="1"/>
      <c r="P338" s="1"/>
      <c r="Q338" s="1"/>
      <c r="R338" s="1"/>
      <c r="S338" s="1"/>
    </row>
    <row r="339" spans="3:19" x14ac:dyDescent="0.3">
      <c r="C339" s="1"/>
      <c r="D339" s="1"/>
      <c r="E339" s="1"/>
      <c r="F339" s="1"/>
      <c r="G339" s="1"/>
      <c r="H339" s="1"/>
      <c r="I339" s="1"/>
      <c r="J339" s="1"/>
      <c r="K339" s="1"/>
      <c r="L339" s="1"/>
      <c r="M339" s="1"/>
      <c r="N339" s="1"/>
      <c r="O339" s="1"/>
      <c r="P339" s="1"/>
      <c r="Q339" s="1"/>
      <c r="R339" s="1"/>
      <c r="S339" s="1"/>
    </row>
    <row r="340" spans="3:19" x14ac:dyDescent="0.3">
      <c r="C340" s="1"/>
      <c r="D340" s="1"/>
      <c r="E340" s="1"/>
      <c r="F340" s="1"/>
      <c r="G340" s="1"/>
      <c r="H340" s="1"/>
      <c r="I340" s="1"/>
      <c r="J340" s="1"/>
      <c r="K340" s="1"/>
      <c r="L340" s="1"/>
      <c r="M340" s="1"/>
      <c r="N340" s="1"/>
      <c r="O340" s="1"/>
      <c r="P340" s="1"/>
      <c r="Q340" s="1"/>
      <c r="R340" s="1"/>
      <c r="S340" s="1"/>
    </row>
    <row r="341" spans="3:19" x14ac:dyDescent="0.3">
      <c r="C341" s="1"/>
      <c r="D341" s="1"/>
      <c r="E341" s="1"/>
      <c r="F341" s="1"/>
      <c r="G341" s="1"/>
      <c r="H341" s="1"/>
      <c r="I341" s="1"/>
      <c r="J341" s="1"/>
      <c r="K341" s="1"/>
      <c r="L341" s="1"/>
      <c r="M341" s="1"/>
      <c r="N341" s="1"/>
      <c r="O341" s="1"/>
      <c r="P341" s="1"/>
      <c r="Q341" s="1"/>
      <c r="R341" s="1"/>
      <c r="S341" s="1"/>
    </row>
    <row r="342" spans="3:19" x14ac:dyDescent="0.3">
      <c r="C342" s="1"/>
      <c r="D342" s="1"/>
      <c r="E342" s="1"/>
      <c r="F342" s="1"/>
      <c r="G342" s="1"/>
      <c r="H342" s="1"/>
      <c r="I342" s="1"/>
      <c r="J342" s="1"/>
      <c r="K342" s="1"/>
      <c r="L342" s="1"/>
      <c r="M342" s="1"/>
      <c r="N342" s="1"/>
      <c r="O342" s="1"/>
      <c r="P342" s="1"/>
      <c r="Q342" s="1"/>
      <c r="R342" s="1"/>
      <c r="S342" s="1"/>
    </row>
    <row r="343" spans="3:19" x14ac:dyDescent="0.3">
      <c r="C343" s="1"/>
      <c r="D343" s="1"/>
      <c r="E343" s="1"/>
      <c r="F343" s="1"/>
      <c r="G343" s="1"/>
      <c r="H343" s="1"/>
      <c r="I343" s="1"/>
      <c r="J343" s="1"/>
      <c r="K343" s="1"/>
      <c r="L343" s="1"/>
      <c r="M343" s="1"/>
      <c r="N343" s="1"/>
      <c r="O343" s="1"/>
      <c r="P343" s="1"/>
      <c r="Q343" s="1"/>
      <c r="R343" s="1"/>
      <c r="S343" s="1"/>
    </row>
    <row r="344" spans="3:19" x14ac:dyDescent="0.3">
      <c r="C344" s="1"/>
      <c r="D344" s="1"/>
      <c r="E344" s="1"/>
      <c r="F344" s="1"/>
      <c r="G344" s="1"/>
      <c r="H344" s="1"/>
      <c r="I344" s="1"/>
      <c r="J344" s="1"/>
      <c r="K344" s="1"/>
      <c r="L344" s="1"/>
      <c r="M344" s="1"/>
      <c r="N344" s="1"/>
      <c r="O344" s="1"/>
      <c r="P344" s="1"/>
      <c r="Q344" s="1"/>
      <c r="R344" s="1"/>
      <c r="S344" s="1"/>
    </row>
    <row r="345" spans="3:19" x14ac:dyDescent="0.3">
      <c r="C345" s="1"/>
      <c r="D345" s="1"/>
      <c r="E345" s="1"/>
      <c r="F345" s="1"/>
      <c r="G345" s="1"/>
      <c r="H345" s="1"/>
      <c r="I345" s="1"/>
      <c r="J345" s="1"/>
      <c r="K345" s="1"/>
      <c r="L345" s="1"/>
      <c r="M345" s="1"/>
      <c r="N345" s="1"/>
      <c r="O345" s="1"/>
      <c r="P345" s="1"/>
      <c r="Q345" s="1"/>
      <c r="R345" s="1"/>
      <c r="S345" s="1"/>
    </row>
    <row r="346" spans="3:19" x14ac:dyDescent="0.3">
      <c r="C346" s="1"/>
      <c r="D346" s="1"/>
      <c r="E346" s="1"/>
      <c r="F346" s="1"/>
      <c r="G346" s="1"/>
      <c r="H346" s="1"/>
      <c r="I346" s="1"/>
      <c r="J346" s="1"/>
      <c r="K346" s="1"/>
      <c r="L346" s="1"/>
      <c r="M346" s="1"/>
      <c r="N346" s="1"/>
      <c r="O346" s="1"/>
      <c r="P346" s="1"/>
      <c r="Q346" s="1"/>
      <c r="R346" s="1"/>
      <c r="S346" s="1"/>
    </row>
    <row r="347" spans="3:19" x14ac:dyDescent="0.3">
      <c r="C347" s="1"/>
      <c r="D347" s="1"/>
      <c r="E347" s="1"/>
      <c r="F347" s="1"/>
      <c r="G347" s="1"/>
      <c r="H347" s="1"/>
      <c r="I347" s="1"/>
      <c r="J347" s="1"/>
      <c r="K347" s="1"/>
      <c r="L347" s="1"/>
      <c r="M347" s="1"/>
      <c r="N347" s="1"/>
      <c r="O347" s="1"/>
      <c r="P347" s="1"/>
      <c r="Q347" s="1"/>
      <c r="R347" s="1"/>
      <c r="S347" s="1"/>
    </row>
    <row r="348" spans="3:19" x14ac:dyDescent="0.3">
      <c r="C348" s="1"/>
      <c r="D348" s="1"/>
      <c r="E348" s="1"/>
      <c r="F348" s="1"/>
      <c r="G348" s="1"/>
      <c r="H348" s="1"/>
      <c r="I348" s="1"/>
      <c r="J348" s="1"/>
      <c r="K348" s="1"/>
      <c r="L348" s="1"/>
      <c r="M348" s="1"/>
      <c r="N348" s="1"/>
      <c r="O348" s="1"/>
      <c r="P348" s="1"/>
      <c r="Q348" s="1"/>
      <c r="R348" s="1"/>
      <c r="S348" s="1"/>
    </row>
    <row r="349" spans="3:19" x14ac:dyDescent="0.3">
      <c r="C349" s="1"/>
      <c r="D349" s="1"/>
      <c r="E349" s="1"/>
      <c r="F349" s="1"/>
      <c r="G349" s="1"/>
      <c r="H349" s="1"/>
      <c r="I349" s="1"/>
      <c r="J349" s="1"/>
      <c r="K349" s="1"/>
      <c r="L349" s="1"/>
      <c r="M349" s="1"/>
      <c r="N349" s="1"/>
      <c r="O349" s="1"/>
      <c r="P349" s="1"/>
      <c r="Q349" s="1"/>
      <c r="R349" s="1"/>
      <c r="S349" s="1"/>
    </row>
    <row r="350" spans="3:19" x14ac:dyDescent="0.3">
      <c r="C350" s="1"/>
      <c r="D350" s="1"/>
      <c r="E350" s="1"/>
      <c r="F350" s="1"/>
      <c r="G350" s="1"/>
      <c r="H350" s="1"/>
      <c r="I350" s="1"/>
      <c r="J350" s="1"/>
      <c r="K350" s="1"/>
      <c r="L350" s="1"/>
      <c r="M350" s="1"/>
      <c r="N350" s="1"/>
      <c r="O350" s="1"/>
      <c r="P350" s="1"/>
      <c r="Q350" s="1"/>
      <c r="R350" s="1"/>
      <c r="S350" s="1"/>
    </row>
    <row r="351" spans="3:19" x14ac:dyDescent="0.3">
      <c r="C351" s="1"/>
      <c r="D351" s="1"/>
      <c r="E351" s="1"/>
      <c r="F351" s="1"/>
      <c r="G351" s="1"/>
      <c r="H351" s="1"/>
      <c r="I351" s="1"/>
      <c r="J351" s="1"/>
      <c r="K351" s="1"/>
      <c r="L351" s="1"/>
      <c r="M351" s="1"/>
      <c r="N351" s="1"/>
      <c r="O351" s="1"/>
      <c r="P351" s="1"/>
      <c r="Q351" s="1"/>
      <c r="R351" s="1"/>
      <c r="S351" s="1"/>
    </row>
    <row r="352" spans="3:19" x14ac:dyDescent="0.3">
      <c r="C352" s="1"/>
      <c r="D352" s="1"/>
      <c r="E352" s="1"/>
      <c r="F352" s="1"/>
      <c r="G352" s="1"/>
      <c r="H352" s="1"/>
      <c r="I352" s="1"/>
      <c r="J352" s="1"/>
      <c r="K352" s="1"/>
      <c r="L352" s="1"/>
      <c r="M352" s="1"/>
      <c r="N352" s="1"/>
      <c r="O352" s="1"/>
      <c r="P352" s="1"/>
      <c r="Q352" s="1"/>
      <c r="R352" s="1"/>
      <c r="S352" s="1"/>
    </row>
    <row r="353" spans="3:19" x14ac:dyDescent="0.3">
      <c r="C353" s="1"/>
      <c r="D353" s="1"/>
      <c r="E353" s="1"/>
      <c r="F353" s="1"/>
      <c r="G353" s="1"/>
      <c r="H353" s="1"/>
      <c r="I353" s="1"/>
      <c r="J353" s="1"/>
      <c r="K353" s="1"/>
      <c r="L353" s="1"/>
      <c r="M353" s="1"/>
      <c r="N353" s="1"/>
      <c r="O353" s="1"/>
      <c r="P353" s="1"/>
      <c r="Q353" s="1"/>
      <c r="R353" s="1"/>
      <c r="S353" s="1"/>
    </row>
    <row r="354" spans="3:19" x14ac:dyDescent="0.3">
      <c r="C354" s="1"/>
      <c r="D354" s="1"/>
      <c r="E354" s="1"/>
      <c r="F354" s="1"/>
      <c r="G354" s="1"/>
      <c r="H354" s="1"/>
      <c r="I354" s="1"/>
      <c r="J354" s="1"/>
      <c r="K354" s="1"/>
      <c r="L354" s="1"/>
      <c r="M354" s="1"/>
      <c r="N354" s="1"/>
      <c r="O354" s="1"/>
      <c r="P354" s="1"/>
      <c r="Q354" s="1"/>
      <c r="R354" s="1"/>
      <c r="S354" s="1"/>
    </row>
    <row r="355" spans="3:19" x14ac:dyDescent="0.3">
      <c r="C355" s="1"/>
      <c r="D355" s="1"/>
      <c r="E355" s="1"/>
      <c r="F355" s="1"/>
      <c r="G355" s="1"/>
      <c r="H355" s="1"/>
      <c r="I355" s="1"/>
      <c r="J355" s="1"/>
      <c r="K355" s="1"/>
      <c r="L355" s="1"/>
      <c r="M355" s="1"/>
      <c r="N355" s="1"/>
      <c r="O355" s="1"/>
      <c r="P355" s="1"/>
      <c r="Q355" s="1"/>
      <c r="R355" s="1"/>
      <c r="S355" s="1"/>
    </row>
    <row r="356" spans="3:19" x14ac:dyDescent="0.3">
      <c r="C356" s="1"/>
      <c r="D356" s="1"/>
      <c r="E356" s="1"/>
      <c r="F356" s="1"/>
      <c r="G356" s="1"/>
      <c r="H356" s="1"/>
      <c r="I356" s="1"/>
      <c r="J356" s="1"/>
      <c r="K356" s="1"/>
      <c r="L356" s="1"/>
      <c r="M356" s="1"/>
      <c r="N356" s="1"/>
      <c r="O356" s="1"/>
      <c r="P356" s="1"/>
      <c r="Q356" s="1"/>
      <c r="R356" s="1"/>
      <c r="S356" s="1"/>
    </row>
    <row r="357" spans="3:19" x14ac:dyDescent="0.3">
      <c r="C357" s="1"/>
      <c r="D357" s="1"/>
      <c r="E357" s="1"/>
      <c r="F357" s="1"/>
      <c r="G357" s="1"/>
      <c r="H357" s="1"/>
      <c r="I357" s="1"/>
      <c r="J357" s="1"/>
      <c r="K357" s="1"/>
      <c r="L357" s="1"/>
      <c r="M357" s="1"/>
      <c r="N357" s="1"/>
      <c r="O357" s="1"/>
      <c r="P357" s="1"/>
      <c r="Q357" s="1"/>
      <c r="R357" s="1"/>
      <c r="S357" s="1"/>
    </row>
    <row r="358" spans="3:19" x14ac:dyDescent="0.3">
      <c r="C358" s="1"/>
      <c r="D358" s="1"/>
      <c r="E358" s="1"/>
      <c r="F358" s="1"/>
      <c r="G358" s="1"/>
      <c r="H358" s="1"/>
      <c r="I358" s="1"/>
      <c r="J358" s="1"/>
      <c r="K358" s="1"/>
      <c r="L358" s="1"/>
      <c r="M358" s="1"/>
      <c r="N358" s="1"/>
      <c r="O358" s="1"/>
      <c r="P358" s="1"/>
      <c r="Q358" s="1"/>
      <c r="R358" s="1"/>
      <c r="S358" s="1"/>
    </row>
    <row r="359" spans="3:19" x14ac:dyDescent="0.3">
      <c r="C359" s="1"/>
      <c r="D359" s="1"/>
      <c r="E359" s="1"/>
      <c r="F359" s="1"/>
      <c r="G359" s="1"/>
      <c r="H359" s="1"/>
      <c r="I359" s="1"/>
      <c r="J359" s="1"/>
      <c r="K359" s="1"/>
      <c r="L359" s="1"/>
      <c r="M359" s="1"/>
      <c r="N359" s="1"/>
      <c r="O359" s="1"/>
      <c r="P359" s="1"/>
      <c r="Q359" s="1"/>
      <c r="R359" s="1"/>
      <c r="S359" s="1"/>
    </row>
    <row r="360" spans="3:19" x14ac:dyDescent="0.3">
      <c r="C360" s="1"/>
      <c r="D360" s="1"/>
      <c r="E360" s="1"/>
      <c r="F360" s="1"/>
      <c r="G360" s="1"/>
      <c r="H360" s="1"/>
      <c r="I360" s="1"/>
      <c r="J360" s="1"/>
      <c r="K360" s="1"/>
      <c r="L360" s="1"/>
      <c r="M360" s="1"/>
      <c r="N360" s="1"/>
      <c r="O360" s="1"/>
      <c r="P360" s="1"/>
      <c r="Q360" s="1"/>
      <c r="R360" s="1"/>
      <c r="S360" s="1"/>
    </row>
    <row r="361" spans="3:19" x14ac:dyDescent="0.3">
      <c r="C361" s="1"/>
      <c r="D361" s="1"/>
      <c r="E361" s="1"/>
      <c r="F361" s="1"/>
      <c r="G361" s="1"/>
      <c r="H361" s="1"/>
      <c r="I361" s="1"/>
      <c r="J361" s="1"/>
      <c r="K361" s="1"/>
      <c r="L361" s="1"/>
      <c r="M361" s="1"/>
      <c r="N361" s="1"/>
      <c r="O361" s="1"/>
      <c r="P361" s="1"/>
      <c r="Q361" s="1"/>
      <c r="R361" s="1"/>
      <c r="S361" s="1"/>
    </row>
    <row r="362" spans="3:19" x14ac:dyDescent="0.3">
      <c r="C362" s="1"/>
      <c r="D362" s="1"/>
      <c r="E362" s="1"/>
      <c r="F362" s="1"/>
      <c r="G362" s="1"/>
      <c r="H362" s="1"/>
      <c r="I362" s="1"/>
      <c r="J362" s="1"/>
      <c r="K362" s="1"/>
      <c r="L362" s="1"/>
      <c r="M362" s="1"/>
      <c r="N362" s="1"/>
      <c r="O362" s="1"/>
      <c r="P362" s="1"/>
      <c r="Q362" s="1"/>
      <c r="R362" s="1"/>
      <c r="S362" s="1"/>
    </row>
    <row r="363" spans="3:19" x14ac:dyDescent="0.3">
      <c r="C363" s="1"/>
      <c r="D363" s="1"/>
      <c r="E363" s="1"/>
      <c r="F363" s="1"/>
      <c r="G363" s="1"/>
      <c r="H363" s="1"/>
      <c r="I363" s="1"/>
      <c r="J363" s="1"/>
      <c r="K363" s="1"/>
      <c r="L363" s="1"/>
      <c r="M363" s="1"/>
      <c r="N363" s="1"/>
      <c r="O363" s="1"/>
      <c r="P363" s="1"/>
      <c r="Q363" s="1"/>
      <c r="R363" s="1"/>
      <c r="S363" s="1"/>
    </row>
    <row r="364" spans="3:19" x14ac:dyDescent="0.3">
      <c r="C364" s="1"/>
      <c r="D364" s="1"/>
      <c r="E364" s="1"/>
      <c r="F364" s="1"/>
      <c r="G364" s="1"/>
      <c r="H364" s="1"/>
      <c r="I364" s="1"/>
      <c r="J364" s="1"/>
      <c r="K364" s="1"/>
      <c r="L364" s="1"/>
      <c r="M364" s="1"/>
      <c r="N364" s="1"/>
      <c r="O364" s="1"/>
      <c r="P364" s="1"/>
      <c r="Q364" s="1"/>
      <c r="R364" s="1"/>
      <c r="S364" s="1"/>
    </row>
    <row r="365" spans="3:19" x14ac:dyDescent="0.3">
      <c r="C365" s="1"/>
      <c r="D365" s="1"/>
      <c r="E365" s="1"/>
      <c r="F365" s="1"/>
      <c r="G365" s="1"/>
      <c r="H365" s="1"/>
      <c r="I365" s="1"/>
      <c r="J365" s="1"/>
      <c r="K365" s="1"/>
      <c r="L365" s="1"/>
      <c r="M365" s="1"/>
      <c r="N365" s="1"/>
      <c r="O365" s="1"/>
      <c r="P365" s="1"/>
      <c r="Q365" s="1"/>
      <c r="R365" s="1"/>
      <c r="S365" s="1"/>
    </row>
    <row r="366" spans="3:19" x14ac:dyDescent="0.3">
      <c r="C366" s="1"/>
      <c r="D366" s="1"/>
      <c r="E366" s="1"/>
      <c r="F366" s="1"/>
      <c r="G366" s="1"/>
      <c r="H366" s="1"/>
      <c r="I366" s="1"/>
      <c r="J366" s="1"/>
      <c r="K366" s="1"/>
      <c r="L366" s="1"/>
      <c r="M366" s="1"/>
      <c r="N366" s="1"/>
      <c r="O366" s="1"/>
      <c r="P366" s="1"/>
      <c r="Q366" s="1"/>
      <c r="R366" s="1"/>
      <c r="S366" s="1"/>
    </row>
    <row r="367" spans="3:19" x14ac:dyDescent="0.3">
      <c r="C367" s="1"/>
      <c r="D367" s="1"/>
      <c r="E367" s="1"/>
      <c r="F367" s="1"/>
      <c r="G367" s="1"/>
      <c r="H367" s="1"/>
      <c r="I367" s="1"/>
      <c r="J367" s="1"/>
      <c r="K367" s="1"/>
      <c r="L367" s="1"/>
      <c r="M367" s="1"/>
      <c r="N367" s="1"/>
      <c r="O367" s="1"/>
      <c r="P367" s="1"/>
      <c r="Q367" s="1"/>
      <c r="R367" s="1"/>
      <c r="S367" s="1"/>
    </row>
    <row r="368" spans="3:19" x14ac:dyDescent="0.3">
      <c r="C368" s="1"/>
      <c r="D368" s="1"/>
      <c r="E368" s="1"/>
      <c r="F368" s="1"/>
      <c r="G368" s="1"/>
      <c r="H368" s="1"/>
      <c r="I368" s="1"/>
      <c r="J368" s="1"/>
      <c r="K368" s="1"/>
      <c r="L368" s="1"/>
      <c r="M368" s="1"/>
      <c r="N368" s="1"/>
      <c r="O368" s="1"/>
      <c r="P368" s="1"/>
      <c r="Q368" s="1"/>
      <c r="R368" s="1"/>
      <c r="S368" s="1"/>
    </row>
    <row r="369" spans="3:19" x14ac:dyDescent="0.3">
      <c r="C369" s="1"/>
      <c r="D369" s="1"/>
      <c r="E369" s="1"/>
      <c r="F369" s="1"/>
      <c r="G369" s="1"/>
      <c r="H369" s="1"/>
      <c r="I369" s="1"/>
      <c r="J369" s="1"/>
      <c r="K369" s="1"/>
      <c r="L369" s="1"/>
      <c r="M369" s="1"/>
      <c r="N369" s="1"/>
      <c r="O369" s="1"/>
      <c r="P369" s="1"/>
      <c r="Q369" s="1"/>
      <c r="R369" s="1"/>
      <c r="S369" s="1"/>
    </row>
    <row r="370" spans="3:19" x14ac:dyDescent="0.3">
      <c r="C370" s="1"/>
      <c r="D370" s="1"/>
      <c r="E370" s="1"/>
      <c r="F370" s="1"/>
      <c r="G370" s="1"/>
      <c r="H370" s="1"/>
      <c r="I370" s="1"/>
      <c r="J370" s="1"/>
      <c r="K370" s="1"/>
      <c r="L370" s="1"/>
      <c r="M370" s="1"/>
      <c r="N370" s="1"/>
      <c r="O370" s="1"/>
      <c r="P370" s="1"/>
      <c r="Q370" s="1"/>
      <c r="R370" s="1"/>
      <c r="S370" s="1"/>
    </row>
    <row r="371" spans="3:19" x14ac:dyDescent="0.3">
      <c r="C371" s="1"/>
      <c r="D371" s="1"/>
      <c r="E371" s="1"/>
      <c r="F371" s="1"/>
      <c r="G371" s="1"/>
      <c r="H371" s="1"/>
      <c r="I371" s="1"/>
      <c r="J371" s="1"/>
      <c r="K371" s="1"/>
      <c r="L371" s="1"/>
      <c r="M371" s="1"/>
      <c r="N371" s="1"/>
      <c r="O371" s="1"/>
      <c r="P371" s="1"/>
      <c r="Q371" s="1"/>
      <c r="R371" s="1"/>
      <c r="S371" s="1"/>
    </row>
    <row r="372" spans="3:19" x14ac:dyDescent="0.3">
      <c r="C372" s="1"/>
      <c r="D372" s="1"/>
      <c r="E372" s="1"/>
      <c r="F372" s="1"/>
      <c r="G372" s="1"/>
      <c r="H372" s="1"/>
      <c r="I372" s="1"/>
      <c r="J372" s="1"/>
      <c r="K372" s="1"/>
      <c r="L372" s="1"/>
      <c r="M372" s="1"/>
      <c r="N372" s="1"/>
      <c r="O372" s="1"/>
      <c r="P372" s="1"/>
      <c r="Q372" s="1"/>
      <c r="R372" s="1"/>
      <c r="S372" s="1"/>
    </row>
    <row r="373" spans="3:19" x14ac:dyDescent="0.3">
      <c r="C373" s="1"/>
      <c r="D373" s="1"/>
      <c r="E373" s="1"/>
      <c r="F373" s="1"/>
      <c r="G373" s="1"/>
      <c r="H373" s="1"/>
      <c r="I373" s="1"/>
      <c r="J373" s="1"/>
      <c r="K373" s="1"/>
      <c r="L373" s="1"/>
      <c r="M373" s="1"/>
      <c r="N373" s="1"/>
      <c r="O373" s="1"/>
      <c r="P373" s="1"/>
      <c r="Q373" s="1"/>
      <c r="R373" s="1"/>
      <c r="S373" s="1"/>
    </row>
    <row r="374" spans="3:19" x14ac:dyDescent="0.3">
      <c r="C374" s="1"/>
      <c r="D374" s="1"/>
      <c r="E374" s="1"/>
      <c r="F374" s="1"/>
      <c r="G374" s="1"/>
      <c r="H374" s="1"/>
      <c r="I374" s="1"/>
      <c r="J374" s="1"/>
      <c r="K374" s="1"/>
      <c r="L374" s="1"/>
      <c r="M374" s="1"/>
      <c r="N374" s="1"/>
      <c r="O374" s="1"/>
      <c r="P374" s="1"/>
      <c r="Q374" s="1"/>
      <c r="R374" s="1"/>
      <c r="S374" s="1"/>
    </row>
    <row r="375" spans="3:19" x14ac:dyDescent="0.3">
      <c r="C375" s="1"/>
      <c r="D375" s="1"/>
      <c r="E375" s="1"/>
      <c r="F375" s="1"/>
      <c r="G375" s="1"/>
      <c r="H375" s="1"/>
      <c r="I375" s="1"/>
      <c r="J375" s="1"/>
      <c r="K375" s="1"/>
      <c r="L375" s="1"/>
      <c r="M375" s="1"/>
      <c r="N375" s="1"/>
      <c r="O375" s="1"/>
      <c r="P375" s="1"/>
      <c r="Q375" s="1"/>
      <c r="R375" s="1"/>
      <c r="S375" s="1"/>
    </row>
    <row r="376" spans="3:19" x14ac:dyDescent="0.3">
      <c r="C376" s="1"/>
      <c r="D376" s="1"/>
      <c r="E376" s="1"/>
      <c r="F376" s="1"/>
      <c r="G376" s="1"/>
      <c r="H376" s="1"/>
      <c r="I376" s="1"/>
      <c r="J376" s="1"/>
      <c r="K376" s="1"/>
      <c r="L376" s="1"/>
      <c r="M376" s="1"/>
      <c r="N376" s="1"/>
      <c r="O376" s="1"/>
      <c r="P376" s="1"/>
      <c r="Q376" s="1"/>
      <c r="R376" s="1"/>
      <c r="S376" s="1"/>
    </row>
    <row r="377" spans="3:19" x14ac:dyDescent="0.3">
      <c r="C377" s="1"/>
      <c r="D377" s="1"/>
      <c r="E377" s="1"/>
      <c r="F377" s="1"/>
      <c r="G377" s="1"/>
      <c r="H377" s="1"/>
      <c r="I377" s="1"/>
      <c r="J377" s="1"/>
      <c r="K377" s="1"/>
      <c r="L377" s="1"/>
      <c r="M377" s="1"/>
      <c r="N377" s="1"/>
      <c r="O377" s="1"/>
      <c r="P377" s="1"/>
      <c r="Q377" s="1"/>
      <c r="R377" s="1"/>
      <c r="S377" s="1"/>
    </row>
    <row r="378" spans="3:19" x14ac:dyDescent="0.3">
      <c r="C378" s="1"/>
      <c r="D378" s="1"/>
      <c r="E378" s="1"/>
      <c r="F378" s="1"/>
      <c r="G378" s="1"/>
      <c r="H378" s="1"/>
      <c r="I378" s="1"/>
      <c r="J378" s="1"/>
      <c r="K378" s="1"/>
      <c r="L378" s="1"/>
      <c r="M378" s="1"/>
      <c r="N378" s="1"/>
      <c r="O378" s="1"/>
      <c r="P378" s="1"/>
      <c r="Q378" s="1"/>
      <c r="R378" s="1"/>
      <c r="S378" s="1"/>
    </row>
    <row r="379" spans="3:19" x14ac:dyDescent="0.3">
      <c r="C379" s="1"/>
      <c r="D379" s="1"/>
      <c r="E379" s="1"/>
      <c r="F379" s="1"/>
      <c r="G379" s="1"/>
      <c r="H379" s="1"/>
      <c r="I379" s="1"/>
      <c r="J379" s="1"/>
      <c r="K379" s="1"/>
      <c r="L379" s="1"/>
      <c r="M379" s="1"/>
      <c r="N379" s="1"/>
      <c r="O379" s="1"/>
      <c r="P379" s="1"/>
      <c r="Q379" s="1"/>
      <c r="R379" s="1"/>
      <c r="S379" s="1"/>
    </row>
    <row r="380" spans="3:19" x14ac:dyDescent="0.3">
      <c r="C380" s="1"/>
      <c r="D380" s="1"/>
      <c r="E380" s="1"/>
      <c r="F380" s="1"/>
      <c r="G380" s="1"/>
      <c r="H380" s="1"/>
      <c r="I380" s="1"/>
      <c r="J380" s="1"/>
      <c r="K380" s="1"/>
      <c r="L380" s="1"/>
      <c r="M380" s="1"/>
      <c r="N380" s="1"/>
      <c r="O380" s="1"/>
      <c r="P380" s="1"/>
      <c r="Q380" s="1"/>
      <c r="R380" s="1"/>
      <c r="S380" s="1"/>
    </row>
    <row r="381" spans="3:19" x14ac:dyDescent="0.3">
      <c r="C381" s="1"/>
      <c r="D381" s="1"/>
      <c r="E381" s="1"/>
      <c r="F381" s="1"/>
      <c r="G381" s="1"/>
      <c r="H381" s="1"/>
      <c r="I381" s="1"/>
      <c r="J381" s="1"/>
      <c r="K381" s="1"/>
      <c r="L381" s="1"/>
      <c r="M381" s="1"/>
      <c r="N381" s="1"/>
      <c r="O381" s="1"/>
      <c r="P381" s="1"/>
      <c r="Q381" s="1"/>
      <c r="R381" s="1"/>
      <c r="S381" s="1"/>
    </row>
    <row r="382" spans="3:19" x14ac:dyDescent="0.3">
      <c r="C382" s="1"/>
      <c r="D382" s="1"/>
      <c r="E382" s="1"/>
      <c r="F382" s="1"/>
      <c r="G382" s="1"/>
      <c r="H382" s="1"/>
      <c r="I382" s="1"/>
      <c r="J382" s="1"/>
      <c r="K382" s="1"/>
      <c r="L382" s="1"/>
      <c r="M382" s="1"/>
      <c r="N382" s="1"/>
      <c r="O382" s="1"/>
      <c r="P382" s="1"/>
      <c r="Q382" s="1"/>
      <c r="R382" s="1"/>
      <c r="S382" s="1"/>
    </row>
    <row r="383" spans="3:19" x14ac:dyDescent="0.3">
      <c r="C383" s="1"/>
      <c r="D383" s="1"/>
      <c r="E383" s="1"/>
      <c r="F383" s="1"/>
      <c r="G383" s="1"/>
      <c r="H383" s="1"/>
      <c r="I383" s="1"/>
      <c r="J383" s="1"/>
      <c r="K383" s="1"/>
      <c r="L383" s="1"/>
      <c r="M383" s="1"/>
      <c r="N383" s="1"/>
      <c r="O383" s="1"/>
      <c r="P383" s="1"/>
      <c r="Q383" s="1"/>
      <c r="R383" s="1"/>
      <c r="S383" s="1"/>
    </row>
    <row r="384" spans="3:19" x14ac:dyDescent="0.3">
      <c r="C384" s="1"/>
      <c r="D384" s="1"/>
      <c r="E384" s="1"/>
      <c r="F384" s="1"/>
      <c r="G384" s="1"/>
      <c r="H384" s="1"/>
      <c r="I384" s="1"/>
      <c r="J384" s="1"/>
      <c r="K384" s="1"/>
      <c r="L384" s="1"/>
      <c r="M384" s="1"/>
      <c r="N384" s="1"/>
      <c r="O384" s="1"/>
      <c r="P384" s="1"/>
      <c r="Q384" s="1"/>
      <c r="R384" s="1"/>
      <c r="S384" s="1"/>
    </row>
    <row r="385" spans="3:19" x14ac:dyDescent="0.3">
      <c r="C385" s="1"/>
      <c r="D385" s="1"/>
      <c r="E385" s="1"/>
      <c r="F385" s="1"/>
      <c r="G385" s="1"/>
      <c r="H385" s="1"/>
      <c r="I385" s="1"/>
      <c r="J385" s="1"/>
      <c r="K385" s="1"/>
      <c r="L385" s="1"/>
      <c r="M385" s="1"/>
      <c r="N385" s="1"/>
      <c r="O385" s="1"/>
      <c r="P385" s="1"/>
      <c r="Q385" s="1"/>
      <c r="R385" s="1"/>
      <c r="S385" s="1"/>
    </row>
    <row r="386" spans="3:19" x14ac:dyDescent="0.3">
      <c r="C386" s="1"/>
      <c r="D386" s="1"/>
      <c r="E386" s="1"/>
      <c r="F386" s="1"/>
      <c r="G386" s="1"/>
      <c r="H386" s="1"/>
      <c r="I386" s="1"/>
      <c r="J386" s="1"/>
      <c r="K386" s="1"/>
      <c r="L386" s="1"/>
      <c r="M386" s="1"/>
      <c r="N386" s="1"/>
      <c r="O386" s="1"/>
      <c r="P386" s="1"/>
      <c r="Q386" s="1"/>
      <c r="R386" s="1"/>
      <c r="S386" s="1"/>
    </row>
    <row r="387" spans="3:19" x14ac:dyDescent="0.3">
      <c r="C387" s="1"/>
      <c r="D387" s="1"/>
      <c r="E387" s="1"/>
      <c r="F387" s="1"/>
      <c r="G387" s="1"/>
      <c r="H387" s="1"/>
      <c r="I387" s="1"/>
      <c r="J387" s="1"/>
      <c r="K387" s="1"/>
      <c r="L387" s="1"/>
      <c r="M387" s="1"/>
      <c r="N387" s="1"/>
      <c r="O387" s="1"/>
      <c r="P387" s="1"/>
      <c r="Q387" s="1"/>
      <c r="R387" s="1"/>
      <c r="S387" s="1"/>
    </row>
    <row r="388" spans="3:19" x14ac:dyDescent="0.3">
      <c r="C388" s="1"/>
      <c r="D388" s="1"/>
      <c r="E388" s="1"/>
      <c r="F388" s="1"/>
      <c r="G388" s="1"/>
      <c r="H388" s="1"/>
      <c r="I388" s="1"/>
      <c r="J388" s="1"/>
      <c r="K388" s="1"/>
      <c r="L388" s="1"/>
      <c r="M388" s="1"/>
      <c r="N388" s="1"/>
      <c r="O388" s="1"/>
      <c r="P388" s="1"/>
      <c r="Q388" s="1"/>
      <c r="R388" s="1"/>
      <c r="S388" s="1"/>
    </row>
    <row r="389" spans="3:19" x14ac:dyDescent="0.3">
      <c r="C389" s="1"/>
      <c r="D389" s="1"/>
      <c r="E389" s="1"/>
      <c r="F389" s="1"/>
      <c r="G389" s="1"/>
      <c r="H389" s="1"/>
      <c r="I389" s="1"/>
      <c r="J389" s="1"/>
      <c r="K389" s="1"/>
      <c r="L389" s="1"/>
      <c r="M389" s="1"/>
      <c r="N389" s="1"/>
      <c r="O389" s="1"/>
      <c r="P389" s="1"/>
      <c r="Q389" s="1"/>
      <c r="R389" s="1"/>
      <c r="S389" s="1"/>
    </row>
    <row r="390" spans="3:19" x14ac:dyDescent="0.3">
      <c r="C390" s="1"/>
      <c r="D390" s="1"/>
      <c r="E390" s="1"/>
      <c r="F390" s="1"/>
      <c r="G390" s="1"/>
      <c r="H390" s="1"/>
      <c r="I390" s="1"/>
      <c r="J390" s="1"/>
      <c r="K390" s="1"/>
      <c r="L390" s="1"/>
      <c r="M390" s="1"/>
      <c r="N390" s="1"/>
      <c r="O390" s="1"/>
      <c r="P390" s="1"/>
      <c r="Q390" s="1"/>
      <c r="R390" s="1"/>
      <c r="S390" s="1"/>
    </row>
    <row r="391" spans="3:19" x14ac:dyDescent="0.3">
      <c r="C391" s="1"/>
      <c r="D391" s="1"/>
      <c r="E391" s="1"/>
      <c r="F391" s="1"/>
      <c r="G391" s="1"/>
      <c r="H391" s="1"/>
      <c r="I391" s="1"/>
      <c r="J391" s="1"/>
      <c r="K391" s="1"/>
      <c r="L391" s="1"/>
      <c r="M391" s="1"/>
      <c r="N391" s="1"/>
      <c r="O391" s="1"/>
      <c r="P391" s="1"/>
      <c r="Q391" s="1"/>
      <c r="R391" s="1"/>
      <c r="S391" s="1"/>
    </row>
    <row r="392" spans="3:19" x14ac:dyDescent="0.3">
      <c r="C392" s="1"/>
      <c r="D392" s="1"/>
      <c r="E392" s="1"/>
      <c r="F392" s="1"/>
      <c r="G392" s="1"/>
      <c r="H392" s="1"/>
      <c r="I392" s="1"/>
      <c r="J392" s="1"/>
      <c r="K392" s="1"/>
      <c r="L392" s="1"/>
      <c r="M392" s="1"/>
      <c r="N392" s="1"/>
      <c r="O392" s="1"/>
      <c r="P392" s="1"/>
      <c r="Q392" s="1"/>
      <c r="R392" s="1"/>
      <c r="S392" s="1"/>
    </row>
    <row r="393" spans="3:19" x14ac:dyDescent="0.3">
      <c r="C393" s="1"/>
      <c r="D393" s="1"/>
      <c r="E393" s="1"/>
      <c r="F393" s="1"/>
      <c r="G393" s="1"/>
      <c r="H393" s="1"/>
      <c r="I393" s="1"/>
      <c r="J393" s="1"/>
      <c r="K393" s="1"/>
      <c r="L393" s="1"/>
      <c r="M393" s="1"/>
      <c r="N393" s="1"/>
      <c r="O393" s="1"/>
      <c r="P393" s="1"/>
      <c r="Q393" s="1"/>
      <c r="R393" s="1"/>
      <c r="S393" s="1"/>
    </row>
    <row r="394" spans="3:19" x14ac:dyDescent="0.3">
      <c r="C394" s="1"/>
      <c r="D394" s="1"/>
      <c r="E394" s="1"/>
      <c r="F394" s="1"/>
      <c r="G394" s="1"/>
      <c r="H394" s="1"/>
      <c r="I394" s="1"/>
      <c r="J394" s="1"/>
      <c r="K394" s="1"/>
      <c r="L394" s="1"/>
      <c r="M394" s="1"/>
      <c r="N394" s="1"/>
      <c r="O394" s="1"/>
      <c r="P394" s="1"/>
      <c r="Q394" s="1"/>
      <c r="R394" s="1"/>
      <c r="S394" s="1"/>
    </row>
    <row r="395" spans="3:19" x14ac:dyDescent="0.3">
      <c r="C395" s="1"/>
      <c r="D395" s="1"/>
      <c r="E395" s="1"/>
      <c r="F395" s="1"/>
      <c r="G395" s="1"/>
      <c r="H395" s="1"/>
      <c r="I395" s="1"/>
      <c r="J395" s="1"/>
      <c r="K395" s="1"/>
      <c r="L395" s="1"/>
      <c r="M395" s="1"/>
      <c r="N395" s="1"/>
      <c r="O395" s="1"/>
      <c r="P395" s="1"/>
      <c r="Q395" s="1"/>
      <c r="R395" s="1"/>
      <c r="S395" s="1"/>
    </row>
    <row r="396" spans="3:19" x14ac:dyDescent="0.3">
      <c r="C396" s="1"/>
      <c r="D396" s="1"/>
      <c r="E396" s="1"/>
      <c r="F396" s="1"/>
      <c r="G396" s="1"/>
      <c r="H396" s="1"/>
      <c r="I396" s="1"/>
      <c r="J396" s="1"/>
      <c r="K396" s="1"/>
      <c r="L396" s="1"/>
      <c r="M396" s="1"/>
      <c r="N396" s="1"/>
      <c r="O396" s="1"/>
      <c r="P396" s="1"/>
      <c r="Q396" s="1"/>
      <c r="R396" s="1"/>
      <c r="S396" s="1"/>
    </row>
    <row r="397" spans="3:19" x14ac:dyDescent="0.3">
      <c r="C397" s="1"/>
      <c r="D397" s="1"/>
      <c r="E397" s="1"/>
      <c r="F397" s="1"/>
      <c r="G397" s="1"/>
      <c r="H397" s="1"/>
      <c r="I397" s="1"/>
      <c r="J397" s="1"/>
      <c r="K397" s="1"/>
      <c r="L397" s="1"/>
      <c r="M397" s="1"/>
      <c r="N397" s="1"/>
      <c r="O397" s="1"/>
      <c r="P397" s="1"/>
      <c r="Q397" s="1"/>
      <c r="R397" s="1"/>
      <c r="S397" s="1"/>
    </row>
    <row r="398" spans="3:19" x14ac:dyDescent="0.3">
      <c r="C398" s="1"/>
      <c r="D398" s="1"/>
      <c r="E398" s="1"/>
      <c r="F398" s="1"/>
      <c r="G398" s="1"/>
      <c r="H398" s="1"/>
      <c r="I398" s="1"/>
      <c r="J398" s="1"/>
      <c r="K398" s="1"/>
      <c r="L398" s="1"/>
      <c r="M398" s="1"/>
      <c r="N398" s="1"/>
      <c r="O398" s="1"/>
      <c r="P398" s="1"/>
      <c r="Q398" s="1"/>
      <c r="R398" s="1"/>
      <c r="S398" s="1"/>
    </row>
    <row r="399" spans="3:19" x14ac:dyDescent="0.3">
      <c r="C399" s="1"/>
      <c r="D399" s="1"/>
      <c r="E399" s="1"/>
      <c r="F399" s="1"/>
      <c r="G399" s="1"/>
      <c r="H399" s="1"/>
      <c r="I399" s="1"/>
      <c r="J399" s="1"/>
      <c r="K399" s="1"/>
      <c r="L399" s="1"/>
      <c r="M399" s="1"/>
      <c r="N399" s="1"/>
      <c r="O399" s="1"/>
      <c r="P399" s="1"/>
      <c r="Q399" s="1"/>
      <c r="R399" s="1"/>
      <c r="S399" s="1"/>
    </row>
    <row r="400" spans="3:19" x14ac:dyDescent="0.3">
      <c r="C400" s="1"/>
      <c r="D400" s="1"/>
      <c r="E400" s="1"/>
      <c r="F400" s="1"/>
      <c r="G400" s="1"/>
      <c r="H400" s="1"/>
      <c r="I400" s="1"/>
      <c r="J400" s="1"/>
      <c r="K400" s="1"/>
      <c r="L400" s="1"/>
      <c r="M400" s="1"/>
      <c r="N400" s="1"/>
      <c r="O400" s="1"/>
      <c r="P400" s="1"/>
      <c r="Q400" s="1"/>
      <c r="R400" s="1"/>
      <c r="S400" s="1"/>
    </row>
    <row r="401" spans="3:19" x14ac:dyDescent="0.3">
      <c r="C401" s="1"/>
      <c r="D401" s="1"/>
      <c r="E401" s="1"/>
      <c r="F401" s="1"/>
      <c r="G401" s="1"/>
      <c r="H401" s="1"/>
      <c r="I401" s="1"/>
      <c r="J401" s="1"/>
      <c r="K401" s="1"/>
      <c r="L401" s="1"/>
      <c r="M401" s="1"/>
      <c r="N401" s="1"/>
      <c r="O401" s="1"/>
      <c r="P401" s="1"/>
      <c r="Q401" s="1"/>
      <c r="R401" s="1"/>
      <c r="S401" s="1"/>
    </row>
    <row r="402" spans="3:19" x14ac:dyDescent="0.3">
      <c r="C402" s="1"/>
      <c r="D402" s="1"/>
      <c r="E402" s="1"/>
      <c r="F402" s="1"/>
      <c r="G402" s="1"/>
      <c r="H402" s="1"/>
      <c r="I402" s="1"/>
      <c r="J402" s="1"/>
      <c r="K402" s="1"/>
      <c r="L402" s="1"/>
      <c r="M402" s="1"/>
      <c r="N402" s="1"/>
      <c r="O402" s="1"/>
      <c r="P402" s="1"/>
      <c r="Q402" s="1"/>
      <c r="R402" s="1"/>
      <c r="S402" s="1"/>
    </row>
    <row r="403" spans="3:19" x14ac:dyDescent="0.3">
      <c r="C403" s="1"/>
      <c r="D403" s="1"/>
      <c r="E403" s="1"/>
      <c r="F403" s="1"/>
      <c r="G403" s="1"/>
      <c r="H403" s="1"/>
      <c r="I403" s="1"/>
      <c r="J403" s="1"/>
      <c r="K403" s="1"/>
      <c r="L403" s="1"/>
      <c r="M403" s="1"/>
      <c r="N403" s="1"/>
      <c r="O403" s="1"/>
      <c r="P403" s="1"/>
      <c r="Q403" s="1"/>
      <c r="R403" s="1"/>
      <c r="S403" s="1"/>
    </row>
    <row r="404" spans="3:19" x14ac:dyDescent="0.3">
      <c r="C404" s="1"/>
      <c r="D404" s="1"/>
      <c r="E404" s="1"/>
      <c r="F404" s="1"/>
      <c r="G404" s="1"/>
      <c r="H404" s="1"/>
      <c r="I404" s="1"/>
      <c r="J404" s="1"/>
      <c r="K404" s="1"/>
      <c r="L404" s="1"/>
      <c r="M404" s="1"/>
      <c r="N404" s="1"/>
      <c r="O404" s="1"/>
      <c r="P404" s="1"/>
      <c r="Q404" s="1"/>
      <c r="R404" s="1"/>
      <c r="S404" s="1"/>
    </row>
    <row r="405" spans="3:19" x14ac:dyDescent="0.3">
      <c r="C405" s="1"/>
      <c r="D405" s="1"/>
      <c r="E405" s="1"/>
      <c r="F405" s="1"/>
      <c r="G405" s="1"/>
      <c r="H405" s="1"/>
      <c r="I405" s="1"/>
      <c r="J405" s="1"/>
      <c r="K405" s="1"/>
      <c r="L405" s="1"/>
      <c r="M405" s="1"/>
      <c r="N405" s="1"/>
      <c r="O405" s="1"/>
      <c r="P405" s="1"/>
      <c r="Q405" s="1"/>
      <c r="R405" s="1"/>
      <c r="S405" s="1"/>
    </row>
    <row r="406" spans="3:19" x14ac:dyDescent="0.3">
      <c r="C406" s="1"/>
      <c r="D406" s="1"/>
      <c r="E406" s="1"/>
      <c r="F406" s="1"/>
      <c r="G406" s="1"/>
      <c r="H406" s="1"/>
      <c r="I406" s="1"/>
      <c r="J406" s="1"/>
      <c r="K406" s="1"/>
      <c r="L406" s="1"/>
      <c r="M406" s="1"/>
      <c r="N406" s="1"/>
      <c r="O406" s="1"/>
      <c r="P406" s="1"/>
      <c r="Q406" s="1"/>
      <c r="R406" s="1"/>
      <c r="S406" s="1"/>
    </row>
    <row r="407" spans="3:19" x14ac:dyDescent="0.3">
      <c r="C407" s="1"/>
      <c r="D407" s="1"/>
      <c r="E407" s="1"/>
      <c r="F407" s="1"/>
      <c r="G407" s="1"/>
      <c r="H407" s="1"/>
      <c r="I407" s="1"/>
      <c r="J407" s="1"/>
      <c r="K407" s="1"/>
      <c r="L407" s="1"/>
      <c r="M407" s="1"/>
      <c r="N407" s="1"/>
      <c r="O407" s="1"/>
      <c r="P407" s="1"/>
      <c r="Q407" s="1"/>
      <c r="R407" s="1"/>
      <c r="S407" s="1"/>
    </row>
    <row r="408" spans="3:19" x14ac:dyDescent="0.3">
      <c r="C408" s="1"/>
      <c r="D408" s="1"/>
      <c r="E408" s="1"/>
      <c r="F408" s="1"/>
      <c r="G408" s="1"/>
      <c r="H408" s="1"/>
      <c r="I408" s="1"/>
      <c r="J408" s="1"/>
      <c r="K408" s="1"/>
      <c r="L408" s="1"/>
      <c r="M408" s="1"/>
      <c r="N408" s="1"/>
      <c r="O408" s="1"/>
      <c r="P408" s="1"/>
      <c r="Q408" s="1"/>
      <c r="R408" s="1"/>
      <c r="S408" s="1"/>
    </row>
    <row r="409" spans="3:19" x14ac:dyDescent="0.3">
      <c r="C409" s="1"/>
      <c r="D409" s="1"/>
      <c r="E409" s="1"/>
      <c r="F409" s="1"/>
      <c r="G409" s="1"/>
      <c r="H409" s="1"/>
      <c r="I409" s="1"/>
      <c r="J409" s="1"/>
      <c r="K409" s="1"/>
      <c r="L409" s="1"/>
      <c r="M409" s="1"/>
      <c r="N409" s="1"/>
      <c r="O409" s="1"/>
      <c r="P409" s="1"/>
      <c r="Q409" s="1"/>
      <c r="R409" s="1"/>
      <c r="S409" s="1"/>
    </row>
    <row r="410" spans="3:19" x14ac:dyDescent="0.3">
      <c r="C410" s="1"/>
      <c r="D410" s="1"/>
      <c r="E410" s="1"/>
      <c r="F410" s="1"/>
      <c r="G410" s="1"/>
      <c r="H410" s="1"/>
      <c r="I410" s="1"/>
      <c r="J410" s="1"/>
      <c r="K410" s="1"/>
      <c r="L410" s="1"/>
      <c r="M410" s="1"/>
      <c r="N410" s="1"/>
      <c r="O410" s="1"/>
      <c r="P410" s="1"/>
      <c r="Q410" s="1"/>
      <c r="R410" s="1"/>
      <c r="S410" s="1"/>
    </row>
    <row r="411" spans="3:19" x14ac:dyDescent="0.3">
      <c r="C411" s="1"/>
      <c r="D411" s="1"/>
      <c r="E411" s="1"/>
      <c r="F411" s="1"/>
      <c r="G411" s="1"/>
      <c r="H411" s="1"/>
      <c r="I411" s="1"/>
      <c r="J411" s="1"/>
      <c r="K411" s="1"/>
      <c r="L411" s="1"/>
      <c r="M411" s="1"/>
      <c r="N411" s="1"/>
      <c r="O411" s="1"/>
      <c r="P411" s="1"/>
      <c r="Q411" s="1"/>
      <c r="R411" s="1"/>
      <c r="S411" s="1"/>
    </row>
    <row r="412" spans="3:19" x14ac:dyDescent="0.3">
      <c r="C412" s="1"/>
      <c r="D412" s="1"/>
      <c r="E412" s="1"/>
      <c r="F412" s="1"/>
      <c r="G412" s="1"/>
      <c r="H412" s="1"/>
      <c r="I412" s="1"/>
      <c r="J412" s="1"/>
      <c r="K412" s="1"/>
      <c r="L412" s="1"/>
      <c r="M412" s="1"/>
      <c r="N412" s="1"/>
      <c r="O412" s="1"/>
      <c r="P412" s="1"/>
      <c r="Q412" s="1"/>
      <c r="R412" s="1"/>
      <c r="S412" s="1"/>
    </row>
    <row r="413" spans="3:19" x14ac:dyDescent="0.3">
      <c r="C413" s="1"/>
      <c r="D413" s="1"/>
      <c r="E413" s="1"/>
      <c r="F413" s="1"/>
      <c r="G413" s="1"/>
      <c r="H413" s="1"/>
      <c r="I413" s="1"/>
      <c r="J413" s="1"/>
      <c r="K413" s="1"/>
      <c r="L413" s="1"/>
      <c r="M413" s="1"/>
      <c r="N413" s="1"/>
      <c r="O413" s="1"/>
      <c r="P413" s="1"/>
      <c r="Q413" s="1"/>
      <c r="R413" s="1"/>
      <c r="S413" s="1"/>
    </row>
    <row r="414" spans="3:19" x14ac:dyDescent="0.3">
      <c r="C414" s="1"/>
      <c r="D414" s="1"/>
      <c r="E414" s="1"/>
      <c r="F414" s="1"/>
      <c r="G414" s="1"/>
      <c r="H414" s="1"/>
      <c r="I414" s="1"/>
      <c r="J414" s="1"/>
      <c r="K414" s="1"/>
      <c r="L414" s="1"/>
      <c r="M414" s="1"/>
      <c r="N414" s="1"/>
      <c r="O414" s="1"/>
      <c r="P414" s="1"/>
      <c r="Q414" s="1"/>
      <c r="R414" s="1"/>
      <c r="S414" s="1"/>
    </row>
    <row r="415" spans="3:19" x14ac:dyDescent="0.3">
      <c r="C415" s="1"/>
      <c r="D415" s="1"/>
      <c r="E415" s="1"/>
      <c r="F415" s="1"/>
      <c r="G415" s="1"/>
      <c r="H415" s="1"/>
      <c r="I415" s="1"/>
      <c r="J415" s="1"/>
      <c r="K415" s="1"/>
      <c r="L415" s="1"/>
      <c r="M415" s="1"/>
      <c r="N415" s="1"/>
      <c r="O415" s="1"/>
      <c r="P415" s="1"/>
      <c r="Q415" s="1"/>
      <c r="R415" s="1"/>
      <c r="S415" s="1"/>
    </row>
    <row r="416" spans="3:19" x14ac:dyDescent="0.3">
      <c r="C416" s="1"/>
      <c r="D416" s="1"/>
      <c r="E416" s="1"/>
      <c r="F416" s="1"/>
      <c r="G416" s="1"/>
      <c r="H416" s="1"/>
      <c r="I416" s="1"/>
      <c r="J416" s="1"/>
      <c r="K416" s="1"/>
      <c r="L416" s="1"/>
      <c r="M416" s="1"/>
      <c r="N416" s="1"/>
      <c r="O416" s="1"/>
      <c r="P416" s="1"/>
      <c r="Q416" s="1"/>
      <c r="R416" s="1"/>
      <c r="S416" s="1"/>
    </row>
    <row r="417" spans="3:19" x14ac:dyDescent="0.3">
      <c r="C417" s="1"/>
      <c r="D417" s="1"/>
      <c r="E417" s="1"/>
      <c r="F417" s="1"/>
      <c r="G417" s="1"/>
      <c r="H417" s="1"/>
      <c r="I417" s="1"/>
      <c r="J417" s="1"/>
      <c r="K417" s="1"/>
      <c r="L417" s="1"/>
      <c r="M417" s="1"/>
      <c r="N417" s="1"/>
      <c r="O417" s="1"/>
      <c r="P417" s="1"/>
      <c r="Q417" s="1"/>
      <c r="R417" s="1"/>
      <c r="S417" s="1"/>
    </row>
    <row r="418" spans="3:19" x14ac:dyDescent="0.3">
      <c r="C418" s="1"/>
      <c r="D418" s="1"/>
      <c r="E418" s="1"/>
      <c r="F418" s="1"/>
      <c r="G418" s="1"/>
      <c r="H418" s="1"/>
      <c r="I418" s="1"/>
      <c r="J418" s="1"/>
      <c r="K418" s="1"/>
      <c r="L418" s="1"/>
      <c r="M418" s="1"/>
      <c r="N418" s="1"/>
      <c r="O418" s="1"/>
      <c r="P418" s="1"/>
      <c r="Q418" s="1"/>
      <c r="R418" s="1"/>
      <c r="S418" s="1"/>
    </row>
    <row r="419" spans="3:19" x14ac:dyDescent="0.3">
      <c r="C419" s="1"/>
      <c r="D419" s="1"/>
      <c r="E419" s="1"/>
      <c r="F419" s="1"/>
      <c r="G419" s="1"/>
      <c r="H419" s="1"/>
      <c r="I419" s="1"/>
      <c r="J419" s="1"/>
      <c r="K419" s="1"/>
      <c r="L419" s="1"/>
      <c r="M419" s="1"/>
      <c r="N419" s="1"/>
      <c r="O419" s="1"/>
      <c r="P419" s="1"/>
      <c r="Q419" s="1"/>
      <c r="R419" s="1"/>
      <c r="S419" s="1"/>
    </row>
    <row r="420" spans="3:19" x14ac:dyDescent="0.3">
      <c r="C420" s="1"/>
      <c r="D420" s="1"/>
      <c r="E420" s="1"/>
      <c r="F420" s="1"/>
      <c r="G420" s="1"/>
      <c r="H420" s="1"/>
      <c r="I420" s="1"/>
      <c r="J420" s="1"/>
      <c r="K420" s="1"/>
      <c r="L420" s="1"/>
      <c r="M420" s="1"/>
      <c r="N420" s="1"/>
      <c r="O420" s="1"/>
      <c r="P420" s="1"/>
      <c r="Q420" s="1"/>
      <c r="R420" s="1"/>
      <c r="S420" s="1"/>
    </row>
    <row r="421" spans="3:19" x14ac:dyDescent="0.3">
      <c r="C421" s="1"/>
      <c r="D421" s="1"/>
      <c r="E421" s="1"/>
      <c r="F421" s="1"/>
      <c r="G421" s="1"/>
      <c r="H421" s="1"/>
      <c r="I421" s="1"/>
      <c r="J421" s="1"/>
      <c r="K421" s="1"/>
      <c r="L421" s="1"/>
      <c r="M421" s="1"/>
      <c r="N421" s="1"/>
      <c r="O421" s="1"/>
      <c r="P421" s="1"/>
      <c r="Q421" s="1"/>
      <c r="R421" s="1"/>
      <c r="S421" s="1"/>
    </row>
    <row r="422" spans="3:19" x14ac:dyDescent="0.3">
      <c r="C422" s="1"/>
      <c r="D422" s="1"/>
      <c r="E422" s="1"/>
      <c r="F422" s="1"/>
      <c r="G422" s="1"/>
      <c r="H422" s="1"/>
      <c r="I422" s="1"/>
      <c r="J422" s="1"/>
      <c r="K422" s="1"/>
      <c r="L422" s="1"/>
      <c r="M422" s="1"/>
      <c r="N422" s="1"/>
      <c r="O422" s="1"/>
      <c r="P422" s="1"/>
      <c r="Q422" s="1"/>
      <c r="R422" s="1"/>
      <c r="S422" s="1"/>
    </row>
    <row r="423" spans="3:19" x14ac:dyDescent="0.3">
      <c r="C423" s="1"/>
      <c r="D423" s="1"/>
      <c r="E423" s="1"/>
      <c r="F423" s="1"/>
      <c r="G423" s="1"/>
      <c r="H423" s="1"/>
      <c r="I423" s="1"/>
      <c r="J423" s="1"/>
      <c r="K423" s="1"/>
      <c r="L423" s="1"/>
      <c r="M423" s="1"/>
      <c r="N423" s="1"/>
      <c r="O423" s="1"/>
      <c r="P423" s="1"/>
      <c r="Q423" s="1"/>
      <c r="R423" s="1"/>
      <c r="S423" s="1"/>
    </row>
    <row r="424" spans="3:19" x14ac:dyDescent="0.3">
      <c r="C424" s="1"/>
      <c r="D424" s="1"/>
      <c r="E424" s="1"/>
      <c r="F424" s="1"/>
      <c r="G424" s="1"/>
      <c r="H424" s="1"/>
      <c r="I424" s="1"/>
      <c r="J424" s="1"/>
      <c r="K424" s="1"/>
      <c r="L424" s="1"/>
      <c r="M424" s="1"/>
      <c r="N424" s="1"/>
      <c r="O424" s="1"/>
      <c r="P424" s="1"/>
      <c r="Q424" s="1"/>
      <c r="R424" s="1"/>
      <c r="S424" s="1"/>
    </row>
    <row r="425" spans="3:19" x14ac:dyDescent="0.3">
      <c r="C425" s="1"/>
      <c r="D425" s="1"/>
      <c r="E425" s="1"/>
      <c r="F425" s="1"/>
      <c r="G425" s="1"/>
      <c r="H425" s="1"/>
      <c r="I425" s="1"/>
      <c r="J425" s="1"/>
      <c r="K425" s="1"/>
      <c r="L425" s="1"/>
      <c r="M425" s="1"/>
      <c r="N425" s="1"/>
      <c r="O425" s="1"/>
      <c r="P425" s="1"/>
      <c r="Q425" s="1"/>
      <c r="R425" s="1"/>
      <c r="S425" s="1"/>
    </row>
    <row r="426" spans="3:19" x14ac:dyDescent="0.3">
      <c r="C426" s="1"/>
      <c r="D426" s="1"/>
      <c r="E426" s="1"/>
      <c r="F426" s="1"/>
      <c r="G426" s="1"/>
      <c r="H426" s="1"/>
      <c r="I426" s="1"/>
      <c r="J426" s="1"/>
      <c r="K426" s="1"/>
      <c r="L426" s="1"/>
      <c r="M426" s="1"/>
      <c r="N426" s="1"/>
      <c r="O426" s="1"/>
      <c r="P426" s="1"/>
      <c r="Q426" s="1"/>
      <c r="R426" s="1"/>
      <c r="S426" s="1"/>
    </row>
    <row r="427" spans="3:19" x14ac:dyDescent="0.3">
      <c r="C427" s="1"/>
      <c r="D427" s="1"/>
      <c r="E427" s="1"/>
      <c r="F427" s="1"/>
      <c r="G427" s="1"/>
      <c r="H427" s="1"/>
      <c r="I427" s="1"/>
      <c r="J427" s="1"/>
      <c r="K427" s="1"/>
      <c r="L427" s="1"/>
      <c r="M427" s="1"/>
      <c r="N427" s="1"/>
      <c r="O427" s="1"/>
      <c r="P427" s="1"/>
      <c r="Q427" s="1"/>
      <c r="R427" s="1"/>
      <c r="S427" s="1"/>
    </row>
    <row r="428" spans="3:19" x14ac:dyDescent="0.3">
      <c r="C428" s="1"/>
      <c r="D428" s="1"/>
      <c r="E428" s="1"/>
      <c r="F428" s="1"/>
      <c r="G428" s="1"/>
      <c r="H428" s="1"/>
      <c r="I428" s="1"/>
      <c r="J428" s="1"/>
      <c r="K428" s="1"/>
      <c r="L428" s="1"/>
      <c r="M428" s="1"/>
      <c r="N428" s="1"/>
      <c r="O428" s="1"/>
      <c r="P428" s="1"/>
      <c r="Q428" s="1"/>
      <c r="R428" s="1"/>
      <c r="S428" s="1"/>
    </row>
    <row r="429" spans="3:19" x14ac:dyDescent="0.3">
      <c r="C429" s="1"/>
      <c r="D429" s="1"/>
      <c r="E429" s="1"/>
      <c r="F429" s="1"/>
      <c r="G429" s="1"/>
      <c r="H429" s="1"/>
      <c r="I429" s="1"/>
      <c r="J429" s="1"/>
      <c r="K429" s="1"/>
      <c r="L429" s="1"/>
      <c r="M429" s="1"/>
      <c r="N429" s="1"/>
      <c r="O429" s="1"/>
      <c r="P429" s="1"/>
      <c r="Q429" s="1"/>
      <c r="R429" s="1"/>
      <c r="S429" s="1"/>
    </row>
    <row r="430" spans="3:19" x14ac:dyDescent="0.3">
      <c r="C430" s="1"/>
      <c r="D430" s="1"/>
      <c r="E430" s="1"/>
      <c r="F430" s="1"/>
      <c r="G430" s="1"/>
      <c r="H430" s="1"/>
      <c r="I430" s="1"/>
      <c r="J430" s="1"/>
      <c r="K430" s="1"/>
      <c r="L430" s="1"/>
      <c r="M430" s="1"/>
      <c r="N430" s="1"/>
      <c r="O430" s="1"/>
      <c r="P430" s="1"/>
      <c r="Q430" s="1"/>
      <c r="R430" s="1"/>
      <c r="S430" s="1"/>
    </row>
    <row r="431" spans="3:19" x14ac:dyDescent="0.3">
      <c r="C431" s="1"/>
      <c r="D431" s="1"/>
      <c r="E431" s="1"/>
      <c r="F431" s="1"/>
      <c r="G431" s="1"/>
      <c r="H431" s="1"/>
      <c r="I431" s="1"/>
      <c r="J431" s="1"/>
      <c r="K431" s="1"/>
      <c r="L431" s="1"/>
      <c r="M431" s="1"/>
      <c r="N431" s="1"/>
      <c r="O431" s="1"/>
      <c r="P431" s="1"/>
      <c r="Q431" s="1"/>
      <c r="R431" s="1"/>
      <c r="S431" s="1"/>
    </row>
    <row r="432" spans="3:19" x14ac:dyDescent="0.3">
      <c r="C432" s="1"/>
      <c r="D432" s="1"/>
      <c r="E432" s="1"/>
      <c r="F432" s="1"/>
      <c r="G432" s="1"/>
      <c r="H432" s="1"/>
      <c r="I432" s="1"/>
      <c r="J432" s="1"/>
      <c r="K432" s="1"/>
      <c r="L432" s="1"/>
      <c r="M432" s="1"/>
      <c r="N432" s="1"/>
      <c r="O432" s="1"/>
      <c r="P432" s="1"/>
      <c r="Q432" s="1"/>
      <c r="R432" s="1"/>
      <c r="S432" s="1"/>
    </row>
    <row r="433" spans="3:19" x14ac:dyDescent="0.3">
      <c r="C433" s="1"/>
      <c r="D433" s="1"/>
      <c r="E433" s="1"/>
      <c r="F433" s="1"/>
      <c r="G433" s="1"/>
      <c r="H433" s="1"/>
      <c r="I433" s="1"/>
      <c r="J433" s="1"/>
      <c r="K433" s="1"/>
      <c r="L433" s="1"/>
      <c r="M433" s="1"/>
      <c r="N433" s="1"/>
      <c r="O433" s="1"/>
      <c r="P433" s="1"/>
      <c r="Q433" s="1"/>
      <c r="R433" s="1"/>
      <c r="S433" s="1"/>
    </row>
    <row r="434" spans="3:19" x14ac:dyDescent="0.3">
      <c r="C434" s="1"/>
      <c r="D434" s="1"/>
      <c r="E434" s="1"/>
      <c r="F434" s="1"/>
      <c r="G434" s="1"/>
      <c r="H434" s="1"/>
      <c r="I434" s="1"/>
      <c r="J434" s="1"/>
      <c r="K434" s="1"/>
      <c r="L434" s="1"/>
      <c r="M434" s="1"/>
      <c r="N434" s="1"/>
      <c r="O434" s="1"/>
      <c r="P434" s="1"/>
      <c r="Q434" s="1"/>
      <c r="R434" s="1"/>
      <c r="S434" s="1"/>
    </row>
    <row r="435" spans="3:19" x14ac:dyDescent="0.3">
      <c r="C435" s="1"/>
      <c r="D435" s="1"/>
      <c r="E435" s="1"/>
      <c r="F435" s="1"/>
      <c r="G435" s="1"/>
      <c r="H435" s="1"/>
      <c r="I435" s="1"/>
      <c r="J435" s="1"/>
      <c r="K435" s="1"/>
      <c r="L435" s="1"/>
      <c r="M435" s="1"/>
      <c r="N435" s="1"/>
      <c r="O435" s="1"/>
      <c r="P435" s="1"/>
      <c r="Q435" s="1"/>
      <c r="R435" s="1"/>
      <c r="S435" s="1"/>
    </row>
    <row r="436" spans="3:19" x14ac:dyDescent="0.3">
      <c r="C436" s="1"/>
      <c r="D436" s="1"/>
      <c r="E436" s="1"/>
      <c r="F436" s="1"/>
      <c r="G436" s="1"/>
      <c r="H436" s="1"/>
      <c r="I436" s="1"/>
      <c r="J436" s="1"/>
      <c r="K436" s="1"/>
      <c r="L436" s="1"/>
      <c r="M436" s="1"/>
      <c r="N436" s="1"/>
      <c r="O436" s="1"/>
      <c r="P436" s="1"/>
      <c r="Q436" s="1"/>
      <c r="R436" s="1"/>
      <c r="S436" s="1"/>
    </row>
    <row r="437" spans="3:19" x14ac:dyDescent="0.3">
      <c r="C437" s="1"/>
      <c r="D437" s="1"/>
      <c r="E437" s="1"/>
      <c r="F437" s="1"/>
      <c r="G437" s="1"/>
      <c r="H437" s="1"/>
      <c r="I437" s="1"/>
      <c r="J437" s="1"/>
      <c r="K437" s="1"/>
      <c r="L437" s="1"/>
      <c r="M437" s="1"/>
      <c r="N437" s="1"/>
      <c r="O437" s="1"/>
      <c r="P437" s="1"/>
      <c r="Q437" s="1"/>
      <c r="R437" s="1"/>
      <c r="S437" s="1"/>
    </row>
    <row r="438" spans="3:19" x14ac:dyDescent="0.3">
      <c r="C438" s="1"/>
      <c r="D438" s="1"/>
      <c r="E438" s="1"/>
      <c r="F438" s="1"/>
      <c r="G438" s="1"/>
      <c r="H438" s="1"/>
      <c r="I438" s="1"/>
      <c r="J438" s="1"/>
      <c r="K438" s="1"/>
      <c r="L438" s="1"/>
      <c r="M438" s="1"/>
      <c r="N438" s="1"/>
      <c r="O438" s="1"/>
      <c r="P438" s="1"/>
      <c r="Q438" s="1"/>
      <c r="R438" s="1"/>
      <c r="S438" s="1"/>
    </row>
    <row r="439" spans="3:19" x14ac:dyDescent="0.3">
      <c r="C439" s="1"/>
      <c r="D439" s="1"/>
      <c r="E439" s="1"/>
      <c r="F439" s="1"/>
      <c r="G439" s="1"/>
      <c r="H439" s="1"/>
      <c r="I439" s="1"/>
      <c r="J439" s="1"/>
      <c r="K439" s="1"/>
      <c r="L439" s="1"/>
      <c r="M439" s="1"/>
      <c r="N439" s="1"/>
      <c r="O439" s="1"/>
      <c r="P439" s="1"/>
      <c r="Q439" s="1"/>
      <c r="R439" s="1"/>
      <c r="S439" s="1"/>
    </row>
    <row r="440" spans="3:19" x14ac:dyDescent="0.3">
      <c r="C440" s="1"/>
      <c r="D440" s="1"/>
      <c r="E440" s="1"/>
      <c r="F440" s="1"/>
      <c r="G440" s="1"/>
      <c r="H440" s="1"/>
      <c r="I440" s="1"/>
      <c r="J440" s="1"/>
      <c r="K440" s="1"/>
      <c r="L440" s="1"/>
      <c r="M440" s="1"/>
      <c r="N440" s="1"/>
      <c r="O440" s="1"/>
      <c r="P440" s="1"/>
      <c r="Q440" s="1"/>
      <c r="R440" s="1"/>
      <c r="S440" s="1"/>
    </row>
    <row r="441" spans="3:19" x14ac:dyDescent="0.3">
      <c r="C441" s="1"/>
      <c r="D441" s="1"/>
      <c r="E441" s="1"/>
      <c r="F441" s="1"/>
      <c r="G441" s="1"/>
      <c r="H441" s="1"/>
      <c r="I441" s="1"/>
      <c r="J441" s="1"/>
      <c r="K441" s="1"/>
      <c r="L441" s="1"/>
      <c r="M441" s="1"/>
      <c r="N441" s="1"/>
      <c r="O441" s="1"/>
      <c r="P441" s="1"/>
      <c r="Q441" s="1"/>
      <c r="R441" s="1"/>
      <c r="S441" s="1"/>
    </row>
    <row r="442" spans="3:19" x14ac:dyDescent="0.3">
      <c r="C442" s="1"/>
      <c r="D442" s="1"/>
      <c r="E442" s="1"/>
      <c r="F442" s="1"/>
      <c r="G442" s="1"/>
      <c r="H442" s="1"/>
      <c r="I442" s="1"/>
      <c r="J442" s="1"/>
      <c r="K442" s="1"/>
      <c r="L442" s="1"/>
      <c r="M442" s="1"/>
      <c r="N442" s="1"/>
      <c r="O442" s="1"/>
      <c r="P442" s="1"/>
      <c r="Q442" s="1"/>
      <c r="R442" s="1"/>
      <c r="S442" s="1"/>
    </row>
    <row r="443" spans="3:19" x14ac:dyDescent="0.3">
      <c r="C443" s="1"/>
      <c r="D443" s="1"/>
      <c r="E443" s="1"/>
      <c r="F443" s="1"/>
      <c r="G443" s="1"/>
      <c r="H443" s="1"/>
      <c r="I443" s="1"/>
      <c r="J443" s="1"/>
      <c r="K443" s="1"/>
      <c r="L443" s="1"/>
      <c r="M443" s="1"/>
      <c r="N443" s="1"/>
      <c r="O443" s="1"/>
      <c r="P443" s="1"/>
      <c r="Q443" s="1"/>
      <c r="R443" s="1"/>
      <c r="S443" s="1"/>
    </row>
    <row r="444" spans="3:19" x14ac:dyDescent="0.3">
      <c r="C444" s="1"/>
      <c r="D444" s="1"/>
      <c r="E444" s="1"/>
      <c r="F444" s="1"/>
      <c r="G444" s="1"/>
      <c r="H444" s="1"/>
      <c r="I444" s="1"/>
      <c r="J444" s="1"/>
      <c r="K444" s="1"/>
      <c r="L444" s="1"/>
      <c r="M444" s="1"/>
      <c r="N444" s="1"/>
      <c r="O444" s="1"/>
      <c r="P444" s="1"/>
      <c r="Q444" s="1"/>
      <c r="R444" s="1"/>
      <c r="S444" s="1"/>
    </row>
    <row r="445" spans="3:19" x14ac:dyDescent="0.3">
      <c r="C445" s="1"/>
      <c r="D445" s="1"/>
      <c r="E445" s="1"/>
      <c r="F445" s="1"/>
      <c r="G445" s="1"/>
      <c r="H445" s="1"/>
      <c r="I445" s="1"/>
      <c r="J445" s="1"/>
      <c r="K445" s="1"/>
      <c r="L445" s="1"/>
      <c r="M445" s="1"/>
      <c r="N445" s="1"/>
      <c r="O445" s="1"/>
      <c r="P445" s="1"/>
      <c r="Q445" s="1"/>
      <c r="R445" s="1"/>
      <c r="S445" s="1"/>
    </row>
    <row r="446" spans="3:19" x14ac:dyDescent="0.3">
      <c r="C446" s="1"/>
      <c r="D446" s="1"/>
      <c r="E446" s="1"/>
      <c r="F446" s="1"/>
      <c r="G446" s="1"/>
      <c r="H446" s="1"/>
      <c r="I446" s="1"/>
      <c r="J446" s="1"/>
      <c r="K446" s="1"/>
      <c r="L446" s="1"/>
      <c r="M446" s="1"/>
      <c r="N446" s="1"/>
      <c r="O446" s="1"/>
      <c r="P446" s="1"/>
      <c r="Q446" s="1"/>
      <c r="R446" s="1"/>
      <c r="S446" s="1"/>
    </row>
    <row r="447" spans="3:19" x14ac:dyDescent="0.3">
      <c r="C447" s="1"/>
      <c r="D447" s="1"/>
      <c r="E447" s="1"/>
      <c r="F447" s="1"/>
      <c r="G447" s="1"/>
      <c r="H447" s="1"/>
      <c r="I447" s="1"/>
      <c r="J447" s="1"/>
      <c r="K447" s="1"/>
      <c r="L447" s="1"/>
      <c r="M447" s="1"/>
      <c r="N447" s="1"/>
      <c r="O447" s="1"/>
      <c r="P447" s="1"/>
      <c r="Q447" s="1"/>
      <c r="R447" s="1"/>
      <c r="S447" s="1"/>
    </row>
    <row r="448" spans="3:19" x14ac:dyDescent="0.3">
      <c r="C448" s="1"/>
      <c r="D448" s="1"/>
      <c r="E448" s="1"/>
      <c r="F448" s="1"/>
      <c r="G448" s="1"/>
      <c r="H448" s="1"/>
      <c r="I448" s="1"/>
      <c r="J448" s="1"/>
      <c r="K448" s="1"/>
      <c r="L448" s="1"/>
      <c r="M448" s="1"/>
      <c r="N448" s="1"/>
      <c r="O448" s="1"/>
      <c r="P448" s="1"/>
      <c r="Q448" s="1"/>
      <c r="R448" s="1"/>
      <c r="S448" s="1"/>
    </row>
    <row r="449" spans="3:19" x14ac:dyDescent="0.3">
      <c r="C449" s="1"/>
      <c r="D449" s="1"/>
      <c r="E449" s="1"/>
      <c r="F449" s="1"/>
      <c r="G449" s="1"/>
      <c r="H449" s="1"/>
      <c r="I449" s="1"/>
      <c r="J449" s="1"/>
      <c r="K449" s="1"/>
      <c r="L449" s="1"/>
      <c r="M449" s="1"/>
      <c r="N449" s="1"/>
      <c r="O449" s="1"/>
      <c r="P449" s="1"/>
      <c r="Q449" s="1"/>
      <c r="R449" s="1"/>
      <c r="S449" s="1"/>
    </row>
    <row r="450" spans="3:19" x14ac:dyDescent="0.3">
      <c r="C450" s="1"/>
      <c r="D450" s="1"/>
      <c r="E450" s="1"/>
      <c r="F450" s="1"/>
      <c r="G450" s="1"/>
      <c r="H450" s="1"/>
      <c r="I450" s="1"/>
      <c r="J450" s="1"/>
      <c r="K450" s="1"/>
      <c r="L450" s="1"/>
      <c r="M450" s="1"/>
      <c r="N450" s="1"/>
      <c r="O450" s="1"/>
      <c r="P450" s="1"/>
      <c r="Q450" s="1"/>
      <c r="R450" s="1"/>
      <c r="S450" s="1"/>
    </row>
    <row r="451" spans="3:19" x14ac:dyDescent="0.3">
      <c r="C451" s="1"/>
      <c r="D451" s="1"/>
      <c r="E451" s="1"/>
      <c r="F451" s="1"/>
      <c r="G451" s="1"/>
      <c r="H451" s="1"/>
      <c r="I451" s="1"/>
      <c r="J451" s="1"/>
      <c r="K451" s="1"/>
      <c r="L451" s="1"/>
      <c r="M451" s="1"/>
      <c r="N451" s="1"/>
      <c r="O451" s="1"/>
      <c r="P451" s="1"/>
      <c r="Q451" s="1"/>
      <c r="R451" s="1"/>
      <c r="S451" s="1"/>
    </row>
    <row r="452" spans="3:19" x14ac:dyDescent="0.3">
      <c r="C452" s="1"/>
      <c r="D452" s="1"/>
      <c r="E452" s="1"/>
      <c r="F452" s="1"/>
      <c r="G452" s="1"/>
      <c r="H452" s="1"/>
      <c r="I452" s="1"/>
      <c r="J452" s="1"/>
      <c r="K452" s="1"/>
      <c r="L452" s="1"/>
      <c r="M452" s="1"/>
      <c r="N452" s="1"/>
      <c r="O452" s="1"/>
      <c r="P452" s="1"/>
      <c r="Q452" s="1"/>
      <c r="R452" s="1"/>
      <c r="S452" s="1"/>
    </row>
    <row r="453" spans="3:19" x14ac:dyDescent="0.3">
      <c r="C453" s="1"/>
      <c r="D453" s="1"/>
      <c r="E453" s="1"/>
      <c r="F453" s="1"/>
      <c r="G453" s="1"/>
      <c r="H453" s="1"/>
      <c r="I453" s="1"/>
      <c r="J453" s="1"/>
      <c r="K453" s="1"/>
      <c r="L453" s="1"/>
      <c r="M453" s="1"/>
      <c r="N453" s="1"/>
      <c r="O453" s="1"/>
      <c r="P453" s="1"/>
      <c r="Q453" s="1"/>
      <c r="R453" s="1"/>
      <c r="S453" s="1"/>
    </row>
    <row r="454" spans="3:19" x14ac:dyDescent="0.3">
      <c r="C454" s="1"/>
      <c r="D454" s="1"/>
      <c r="E454" s="1"/>
      <c r="F454" s="1"/>
      <c r="G454" s="1"/>
      <c r="H454" s="1"/>
      <c r="I454" s="1"/>
      <c r="J454" s="1"/>
      <c r="K454" s="1"/>
      <c r="L454" s="1"/>
      <c r="M454" s="1"/>
      <c r="N454" s="1"/>
      <c r="O454" s="1"/>
      <c r="P454" s="1"/>
      <c r="Q454" s="1"/>
      <c r="R454" s="1"/>
      <c r="S454" s="1"/>
    </row>
    <row r="455" spans="3:19" x14ac:dyDescent="0.3">
      <c r="C455" s="1"/>
      <c r="D455" s="1"/>
      <c r="E455" s="1"/>
      <c r="F455" s="1"/>
      <c r="G455" s="1"/>
      <c r="H455" s="1"/>
      <c r="I455" s="1"/>
      <c r="J455" s="1"/>
      <c r="K455" s="1"/>
      <c r="L455" s="1"/>
      <c r="M455" s="1"/>
      <c r="N455" s="1"/>
      <c r="O455" s="1"/>
      <c r="P455" s="1"/>
      <c r="Q455" s="1"/>
      <c r="R455" s="1"/>
      <c r="S455" s="1"/>
    </row>
    <row r="456" spans="3:19" x14ac:dyDescent="0.3">
      <c r="C456" s="1"/>
      <c r="D456" s="1"/>
      <c r="E456" s="1"/>
      <c r="F456" s="1"/>
      <c r="G456" s="1"/>
      <c r="H456" s="1"/>
      <c r="I456" s="1"/>
      <c r="J456" s="1"/>
      <c r="K456" s="1"/>
      <c r="L456" s="1"/>
      <c r="M456" s="1"/>
      <c r="N456" s="1"/>
      <c r="O456" s="1"/>
      <c r="P456" s="1"/>
      <c r="Q456" s="1"/>
      <c r="R456" s="1"/>
      <c r="S456" s="1"/>
    </row>
    <row r="457" spans="3:19" x14ac:dyDescent="0.3">
      <c r="C457" s="1"/>
      <c r="D457" s="1"/>
      <c r="E457" s="1"/>
      <c r="F457" s="1"/>
      <c r="G457" s="1"/>
      <c r="H457" s="1"/>
      <c r="I457" s="1"/>
      <c r="J457" s="1"/>
      <c r="K457" s="1"/>
      <c r="L457" s="1"/>
      <c r="M457" s="1"/>
      <c r="N457" s="1"/>
      <c r="O457" s="1"/>
      <c r="P457" s="1"/>
      <c r="Q457" s="1"/>
      <c r="R457" s="1"/>
      <c r="S457" s="1"/>
    </row>
    <row r="458" spans="3:19" x14ac:dyDescent="0.3">
      <c r="C458" s="1"/>
      <c r="D458" s="1"/>
      <c r="E458" s="1"/>
      <c r="F458" s="1"/>
      <c r="G458" s="1"/>
      <c r="H458" s="1"/>
      <c r="I458" s="1"/>
      <c r="J458" s="1"/>
      <c r="K458" s="1"/>
      <c r="L458" s="1"/>
      <c r="M458" s="1"/>
      <c r="N458" s="1"/>
      <c r="O458" s="1"/>
      <c r="P458" s="1"/>
      <c r="Q458" s="1"/>
      <c r="R458" s="1"/>
      <c r="S458" s="1"/>
    </row>
    <row r="459" spans="3:19" x14ac:dyDescent="0.3">
      <c r="C459" s="1"/>
      <c r="D459" s="1"/>
      <c r="E459" s="1"/>
      <c r="F459" s="1"/>
      <c r="G459" s="1"/>
      <c r="H459" s="1"/>
      <c r="I459" s="1"/>
      <c r="J459" s="1"/>
      <c r="K459" s="1"/>
      <c r="L459" s="1"/>
      <c r="M459" s="1"/>
      <c r="N459" s="1"/>
      <c r="O459" s="1"/>
      <c r="P459" s="1"/>
      <c r="Q459" s="1"/>
      <c r="R459" s="1"/>
      <c r="S459" s="1"/>
    </row>
    <row r="460" spans="3:19" x14ac:dyDescent="0.3">
      <c r="C460" s="1"/>
      <c r="D460" s="1"/>
      <c r="E460" s="1"/>
      <c r="F460" s="1"/>
      <c r="G460" s="1"/>
      <c r="H460" s="1"/>
      <c r="I460" s="1"/>
      <c r="J460" s="1"/>
      <c r="K460" s="1"/>
      <c r="L460" s="1"/>
      <c r="M460" s="1"/>
      <c r="N460" s="1"/>
      <c r="O460" s="1"/>
      <c r="P460" s="1"/>
      <c r="Q460" s="1"/>
      <c r="R460" s="1"/>
      <c r="S460" s="1"/>
    </row>
    <row r="461" spans="3:19" x14ac:dyDescent="0.3">
      <c r="C461" s="1"/>
      <c r="D461" s="1"/>
      <c r="E461" s="1"/>
      <c r="F461" s="1"/>
      <c r="G461" s="1"/>
      <c r="H461" s="1"/>
      <c r="I461" s="1"/>
      <c r="J461" s="1"/>
      <c r="K461" s="1"/>
      <c r="L461" s="1"/>
      <c r="M461" s="1"/>
      <c r="N461" s="1"/>
      <c r="O461" s="1"/>
      <c r="P461" s="1"/>
      <c r="Q461" s="1"/>
      <c r="R461" s="1"/>
      <c r="S461" s="1"/>
    </row>
    <row r="462" spans="3:19" x14ac:dyDescent="0.3">
      <c r="C462" s="1"/>
      <c r="D462" s="1"/>
      <c r="E462" s="1"/>
      <c r="F462" s="1"/>
      <c r="G462" s="1"/>
      <c r="H462" s="1"/>
      <c r="I462" s="1"/>
      <c r="J462" s="1"/>
      <c r="K462" s="1"/>
      <c r="L462" s="1"/>
      <c r="M462" s="1"/>
      <c r="N462" s="1"/>
      <c r="O462" s="1"/>
      <c r="P462" s="1"/>
      <c r="Q462" s="1"/>
      <c r="R462" s="1"/>
      <c r="S462" s="1"/>
    </row>
    <row r="463" spans="3:19" x14ac:dyDescent="0.3">
      <c r="C463" s="1"/>
      <c r="D463" s="1"/>
      <c r="E463" s="1"/>
      <c r="F463" s="1"/>
      <c r="G463" s="1"/>
      <c r="H463" s="1"/>
      <c r="I463" s="1"/>
      <c r="J463" s="1"/>
      <c r="K463" s="1"/>
      <c r="L463" s="1"/>
      <c r="M463" s="1"/>
      <c r="N463" s="1"/>
      <c r="O463" s="1"/>
      <c r="P463" s="1"/>
      <c r="Q463" s="1"/>
      <c r="R463" s="1"/>
      <c r="S463" s="1"/>
    </row>
    <row r="464" spans="3:19" x14ac:dyDescent="0.3">
      <c r="C464" s="1"/>
      <c r="D464" s="1"/>
      <c r="E464" s="1"/>
      <c r="F464" s="1"/>
      <c r="G464" s="1"/>
      <c r="H464" s="1"/>
      <c r="I464" s="1"/>
      <c r="J464" s="1"/>
      <c r="K464" s="1"/>
      <c r="L464" s="1"/>
      <c r="M464" s="1"/>
      <c r="N464" s="1"/>
      <c r="O464" s="1"/>
      <c r="P464" s="1"/>
      <c r="Q464" s="1"/>
      <c r="R464" s="1"/>
      <c r="S464" s="1"/>
    </row>
    <row r="465" spans="3:19" x14ac:dyDescent="0.3">
      <c r="C465" s="1"/>
      <c r="D465" s="1"/>
      <c r="E465" s="1"/>
      <c r="F465" s="1"/>
      <c r="G465" s="1"/>
      <c r="H465" s="1"/>
      <c r="I465" s="1"/>
      <c r="J465" s="1"/>
      <c r="K465" s="1"/>
      <c r="L465" s="1"/>
      <c r="M465" s="1"/>
      <c r="N465" s="1"/>
      <c r="O465" s="1"/>
      <c r="P465" s="1"/>
      <c r="Q465" s="1"/>
      <c r="R465" s="1"/>
      <c r="S465" s="1"/>
    </row>
    <row r="466" spans="3:19" x14ac:dyDescent="0.3">
      <c r="C466" s="1"/>
      <c r="D466" s="1"/>
      <c r="E466" s="1"/>
      <c r="F466" s="1"/>
      <c r="G466" s="1"/>
      <c r="H466" s="1"/>
      <c r="I466" s="1"/>
      <c r="J466" s="1"/>
      <c r="K466" s="1"/>
      <c r="L466" s="1"/>
      <c r="M466" s="1"/>
      <c r="N466" s="1"/>
      <c r="O466" s="1"/>
      <c r="P466" s="1"/>
      <c r="Q466" s="1"/>
      <c r="R466" s="1"/>
      <c r="S466" s="1"/>
    </row>
    <row r="467" spans="3:19" x14ac:dyDescent="0.3">
      <c r="C467" s="1"/>
      <c r="D467" s="1"/>
      <c r="E467" s="1"/>
      <c r="F467" s="1"/>
      <c r="G467" s="1"/>
      <c r="H467" s="1"/>
      <c r="I467" s="1"/>
      <c r="J467" s="1"/>
      <c r="K467" s="1"/>
      <c r="L467" s="1"/>
      <c r="M467" s="1"/>
      <c r="N467" s="1"/>
      <c r="O467" s="1"/>
      <c r="P467" s="1"/>
      <c r="Q467" s="1"/>
      <c r="R467" s="1"/>
      <c r="S467" s="1"/>
    </row>
    <row r="468" spans="3:19" x14ac:dyDescent="0.3">
      <c r="C468" s="1"/>
      <c r="D468" s="1"/>
      <c r="E468" s="1"/>
      <c r="F468" s="1"/>
      <c r="G468" s="1"/>
      <c r="H468" s="1"/>
      <c r="I468" s="1"/>
      <c r="J468" s="1"/>
      <c r="K468" s="1"/>
      <c r="L468" s="1"/>
      <c r="M468" s="1"/>
      <c r="N468" s="1"/>
      <c r="O468" s="1"/>
      <c r="P468" s="1"/>
      <c r="Q468" s="1"/>
      <c r="R468" s="1"/>
      <c r="S468" s="1"/>
    </row>
    <row r="469" spans="3:19" x14ac:dyDescent="0.3">
      <c r="C469" s="1"/>
      <c r="D469" s="1"/>
      <c r="E469" s="1"/>
      <c r="F469" s="1"/>
      <c r="G469" s="1"/>
      <c r="H469" s="1"/>
      <c r="I469" s="1"/>
      <c r="J469" s="1"/>
      <c r="K469" s="1"/>
      <c r="L469" s="1"/>
      <c r="M469" s="1"/>
      <c r="N469" s="1"/>
      <c r="O469" s="1"/>
      <c r="P469" s="1"/>
      <c r="Q469" s="1"/>
      <c r="R469" s="1"/>
      <c r="S469" s="1"/>
    </row>
    <row r="470" spans="3:19" x14ac:dyDescent="0.3">
      <c r="C470" s="1"/>
      <c r="D470" s="1"/>
      <c r="E470" s="1"/>
      <c r="F470" s="1"/>
      <c r="G470" s="1"/>
      <c r="H470" s="1"/>
      <c r="I470" s="1"/>
      <c r="J470" s="1"/>
      <c r="K470" s="1"/>
      <c r="L470" s="1"/>
      <c r="M470" s="1"/>
      <c r="N470" s="1"/>
      <c r="O470" s="1"/>
      <c r="P470" s="1"/>
      <c r="Q470" s="1"/>
      <c r="R470" s="1"/>
      <c r="S470" s="1"/>
    </row>
    <row r="471" spans="3:19" x14ac:dyDescent="0.3">
      <c r="C471" s="1"/>
      <c r="D471" s="1"/>
      <c r="E471" s="1"/>
      <c r="F471" s="1"/>
      <c r="G471" s="1"/>
      <c r="H471" s="1"/>
      <c r="I471" s="1"/>
      <c r="J471" s="1"/>
      <c r="K471" s="1"/>
      <c r="L471" s="1"/>
      <c r="M471" s="1"/>
      <c r="N471" s="1"/>
      <c r="O471" s="1"/>
      <c r="P471" s="1"/>
      <c r="Q471" s="1"/>
      <c r="R471" s="1"/>
      <c r="S471" s="1"/>
    </row>
    <row r="472" spans="3:19" x14ac:dyDescent="0.3">
      <c r="C472" s="1"/>
      <c r="D472" s="1"/>
      <c r="E472" s="1"/>
      <c r="F472" s="1"/>
      <c r="G472" s="1"/>
      <c r="H472" s="1"/>
      <c r="I472" s="1"/>
      <c r="J472" s="1"/>
      <c r="K472" s="1"/>
      <c r="L472" s="1"/>
      <c r="M472" s="1"/>
      <c r="N472" s="1"/>
      <c r="O472" s="1"/>
      <c r="P472" s="1"/>
      <c r="Q472" s="1"/>
      <c r="R472" s="1"/>
      <c r="S472" s="1"/>
    </row>
    <row r="473" spans="3:19" x14ac:dyDescent="0.3">
      <c r="C473" s="1"/>
      <c r="D473" s="1"/>
      <c r="E473" s="1"/>
      <c r="F473" s="1"/>
      <c r="G473" s="1"/>
      <c r="H473" s="1"/>
      <c r="I473" s="1"/>
      <c r="J473" s="1"/>
      <c r="K473" s="1"/>
      <c r="L473" s="1"/>
      <c r="M473" s="1"/>
      <c r="N473" s="1"/>
      <c r="O473" s="1"/>
      <c r="P473" s="1"/>
      <c r="Q473" s="1"/>
      <c r="R473" s="1"/>
      <c r="S473" s="1"/>
    </row>
    <row r="474" spans="3:19" x14ac:dyDescent="0.3">
      <c r="C474" s="1"/>
      <c r="D474" s="1"/>
      <c r="E474" s="1"/>
      <c r="F474" s="1"/>
      <c r="G474" s="1"/>
      <c r="H474" s="1"/>
      <c r="I474" s="1"/>
      <c r="J474" s="1"/>
      <c r="K474" s="1"/>
      <c r="L474" s="1"/>
      <c r="M474" s="1"/>
      <c r="N474" s="1"/>
      <c r="O474" s="1"/>
      <c r="P474" s="1"/>
      <c r="Q474" s="1"/>
      <c r="R474" s="1"/>
      <c r="S474" s="1"/>
    </row>
    <row r="475" spans="3:19" x14ac:dyDescent="0.3">
      <c r="C475" s="1"/>
      <c r="D475" s="1"/>
      <c r="E475" s="1"/>
      <c r="F475" s="1"/>
      <c r="G475" s="1"/>
      <c r="H475" s="1"/>
      <c r="I475" s="1"/>
      <c r="J475" s="1"/>
      <c r="K475" s="1"/>
      <c r="L475" s="1"/>
      <c r="M475" s="1"/>
      <c r="N475" s="1"/>
      <c r="O475" s="1"/>
      <c r="P475" s="1"/>
      <c r="Q475" s="1"/>
      <c r="R475" s="1"/>
      <c r="S475" s="1"/>
    </row>
    <row r="476" spans="3:19" x14ac:dyDescent="0.3">
      <c r="C476" s="1"/>
      <c r="D476" s="1"/>
      <c r="E476" s="1"/>
      <c r="F476" s="1"/>
      <c r="G476" s="1"/>
      <c r="H476" s="1"/>
      <c r="I476" s="1"/>
      <c r="J476" s="1"/>
      <c r="K476" s="1"/>
      <c r="L476" s="1"/>
      <c r="M476" s="1"/>
      <c r="N476" s="1"/>
      <c r="O476" s="1"/>
      <c r="P476" s="1"/>
      <c r="Q476" s="1"/>
      <c r="R476" s="1"/>
      <c r="S476" s="1"/>
    </row>
    <row r="477" spans="3:19" x14ac:dyDescent="0.3">
      <c r="C477" s="1"/>
      <c r="D477" s="1"/>
      <c r="E477" s="1"/>
      <c r="F477" s="1"/>
      <c r="G477" s="1"/>
      <c r="H477" s="1"/>
      <c r="I477" s="1"/>
      <c r="J477" s="1"/>
      <c r="K477" s="1"/>
      <c r="L477" s="1"/>
      <c r="M477" s="1"/>
      <c r="N477" s="1"/>
      <c r="O477" s="1"/>
      <c r="P477" s="1"/>
      <c r="Q477" s="1"/>
      <c r="R477" s="1"/>
      <c r="S477" s="1"/>
    </row>
    <row r="478" spans="3:19" x14ac:dyDescent="0.3">
      <c r="C478" s="1"/>
      <c r="D478" s="1"/>
      <c r="E478" s="1"/>
      <c r="F478" s="1"/>
      <c r="G478" s="1"/>
      <c r="H478" s="1"/>
      <c r="I478" s="1"/>
      <c r="J478" s="1"/>
      <c r="K478" s="1"/>
      <c r="L478" s="1"/>
      <c r="M478" s="1"/>
      <c r="N478" s="1"/>
      <c r="O478" s="1"/>
      <c r="P478" s="1"/>
      <c r="Q478" s="1"/>
      <c r="R478" s="1"/>
      <c r="S478" s="1"/>
    </row>
    <row r="479" spans="3:19" x14ac:dyDescent="0.3">
      <c r="C479" s="1"/>
      <c r="D479" s="1"/>
      <c r="E479" s="1"/>
      <c r="F479" s="1"/>
      <c r="G479" s="1"/>
      <c r="H479" s="1"/>
      <c r="I479" s="1"/>
      <c r="J479" s="1"/>
      <c r="K479" s="1"/>
      <c r="L479" s="1"/>
      <c r="M479" s="1"/>
      <c r="N479" s="1"/>
      <c r="O479" s="1"/>
      <c r="P479" s="1"/>
      <c r="Q479" s="1"/>
      <c r="R479" s="1"/>
      <c r="S479" s="1"/>
    </row>
    <row r="480" spans="3:19" x14ac:dyDescent="0.3">
      <c r="C480" s="1"/>
      <c r="D480" s="1"/>
      <c r="E480" s="1"/>
      <c r="F480" s="1"/>
      <c r="G480" s="1"/>
      <c r="H480" s="1"/>
      <c r="I480" s="1"/>
      <c r="J480" s="1"/>
      <c r="K480" s="1"/>
      <c r="L480" s="1"/>
      <c r="M480" s="1"/>
      <c r="N480" s="1"/>
      <c r="O480" s="1"/>
      <c r="P480" s="1"/>
      <c r="Q480" s="1"/>
      <c r="R480" s="1"/>
      <c r="S480" s="1"/>
    </row>
    <row r="481" spans="3:19" x14ac:dyDescent="0.3">
      <c r="C481" s="1"/>
      <c r="D481" s="1"/>
      <c r="E481" s="1"/>
      <c r="F481" s="1"/>
      <c r="G481" s="1"/>
      <c r="H481" s="1"/>
      <c r="I481" s="1"/>
      <c r="J481" s="1"/>
      <c r="K481" s="1"/>
      <c r="L481" s="1"/>
      <c r="M481" s="1"/>
      <c r="N481" s="1"/>
      <c r="O481" s="1"/>
      <c r="P481" s="1"/>
      <c r="Q481" s="1"/>
      <c r="R481" s="1"/>
      <c r="S481" s="1"/>
    </row>
    <row r="482" spans="3:19" x14ac:dyDescent="0.3">
      <c r="C482" s="1"/>
      <c r="D482" s="1"/>
      <c r="E482" s="1"/>
      <c r="F482" s="1"/>
      <c r="G482" s="1"/>
      <c r="H482" s="1"/>
      <c r="I482" s="1"/>
      <c r="J482" s="1"/>
      <c r="K482" s="1"/>
      <c r="L482" s="1"/>
      <c r="M482" s="1"/>
      <c r="N482" s="1"/>
      <c r="O482" s="1"/>
      <c r="P482" s="1"/>
      <c r="Q482" s="1"/>
      <c r="R482" s="1"/>
      <c r="S482" s="1"/>
    </row>
    <row r="483" spans="3:19" x14ac:dyDescent="0.3">
      <c r="C483" s="1"/>
      <c r="D483" s="1"/>
      <c r="E483" s="1"/>
      <c r="F483" s="1"/>
      <c r="G483" s="1"/>
      <c r="H483" s="1"/>
      <c r="I483" s="1"/>
      <c r="J483" s="1"/>
      <c r="K483" s="1"/>
      <c r="L483" s="1"/>
      <c r="M483" s="1"/>
      <c r="N483" s="1"/>
      <c r="O483" s="1"/>
      <c r="P483" s="1"/>
      <c r="Q483" s="1"/>
      <c r="R483" s="1"/>
      <c r="S483" s="1"/>
    </row>
    <row r="484" spans="3:19" x14ac:dyDescent="0.3">
      <c r="C484" s="1"/>
      <c r="D484" s="1"/>
      <c r="E484" s="1"/>
      <c r="F484" s="1"/>
      <c r="G484" s="1"/>
      <c r="H484" s="1"/>
      <c r="I484" s="1"/>
      <c r="J484" s="1"/>
      <c r="K484" s="1"/>
      <c r="L484" s="1"/>
      <c r="M484" s="1"/>
      <c r="N484" s="1"/>
      <c r="O484" s="1"/>
      <c r="P484" s="1"/>
      <c r="Q484" s="1"/>
      <c r="R484" s="1"/>
      <c r="S484" s="1"/>
    </row>
    <row r="485" spans="3:19" x14ac:dyDescent="0.3">
      <c r="C485" s="1"/>
      <c r="D485" s="1"/>
      <c r="E485" s="1"/>
      <c r="F485" s="1"/>
      <c r="G485" s="1"/>
      <c r="H485" s="1"/>
      <c r="I485" s="1"/>
      <c r="J485" s="1"/>
      <c r="K485" s="1"/>
      <c r="L485" s="1"/>
      <c r="M485" s="1"/>
      <c r="N485" s="1"/>
      <c r="O485" s="1"/>
      <c r="P485" s="1"/>
      <c r="Q485" s="1"/>
      <c r="R485" s="1"/>
      <c r="S485" s="1"/>
    </row>
    <row r="486" spans="3:19" x14ac:dyDescent="0.3">
      <c r="C486" s="1"/>
      <c r="D486" s="1"/>
      <c r="E486" s="1"/>
      <c r="F486" s="1"/>
      <c r="G486" s="1"/>
      <c r="H486" s="1"/>
      <c r="I486" s="1"/>
      <c r="J486" s="1"/>
      <c r="K486" s="1"/>
      <c r="L486" s="1"/>
      <c r="M486" s="1"/>
      <c r="N486" s="1"/>
      <c r="O486" s="1"/>
      <c r="P486" s="1"/>
      <c r="Q486" s="1"/>
      <c r="R486" s="1"/>
      <c r="S486" s="1"/>
    </row>
    <row r="487" spans="3:19" x14ac:dyDescent="0.3">
      <c r="C487" s="1"/>
      <c r="D487" s="1"/>
      <c r="E487" s="1"/>
      <c r="F487" s="1"/>
      <c r="G487" s="1"/>
      <c r="H487" s="1"/>
      <c r="I487" s="1"/>
      <c r="J487" s="1"/>
      <c r="K487" s="1"/>
      <c r="L487" s="1"/>
      <c r="M487" s="1"/>
      <c r="N487" s="1"/>
      <c r="O487" s="1"/>
      <c r="P487" s="1"/>
      <c r="Q487" s="1"/>
      <c r="R487" s="1"/>
      <c r="S487" s="1"/>
    </row>
    <row r="488" spans="3:19" x14ac:dyDescent="0.3">
      <c r="C488" s="1"/>
      <c r="D488" s="1"/>
      <c r="E488" s="1"/>
      <c r="F488" s="1"/>
      <c r="G488" s="1"/>
      <c r="H488" s="1"/>
      <c r="I488" s="1"/>
      <c r="J488" s="1"/>
      <c r="K488" s="1"/>
      <c r="L488" s="1"/>
      <c r="M488" s="1"/>
      <c r="N488" s="1"/>
      <c r="O488" s="1"/>
      <c r="P488" s="1"/>
      <c r="Q488" s="1"/>
      <c r="R488" s="1"/>
      <c r="S488" s="1"/>
    </row>
    <row r="489" spans="3:19" x14ac:dyDescent="0.3">
      <c r="C489" s="1"/>
      <c r="D489" s="1"/>
      <c r="E489" s="1"/>
      <c r="F489" s="1"/>
      <c r="G489" s="1"/>
      <c r="H489" s="1"/>
      <c r="I489" s="1"/>
      <c r="J489" s="1"/>
      <c r="K489" s="1"/>
      <c r="L489" s="1"/>
      <c r="M489" s="1"/>
      <c r="N489" s="1"/>
      <c r="O489" s="1"/>
      <c r="P489" s="1"/>
      <c r="Q489" s="1"/>
      <c r="R489" s="1"/>
      <c r="S489" s="1"/>
    </row>
    <row r="490" spans="3:19" x14ac:dyDescent="0.3">
      <c r="C490" s="1"/>
      <c r="D490" s="1"/>
      <c r="E490" s="1"/>
      <c r="F490" s="1"/>
      <c r="G490" s="1"/>
      <c r="H490" s="1"/>
      <c r="I490" s="1"/>
      <c r="J490" s="1"/>
      <c r="K490" s="1"/>
      <c r="L490" s="1"/>
      <c r="M490" s="1"/>
      <c r="N490" s="1"/>
      <c r="O490" s="1"/>
      <c r="P490" s="1"/>
      <c r="Q490" s="1"/>
      <c r="R490" s="1"/>
      <c r="S490" s="1"/>
    </row>
    <row r="491" spans="3:19" x14ac:dyDescent="0.3">
      <c r="C491" s="1"/>
      <c r="D491" s="1"/>
      <c r="E491" s="1"/>
      <c r="F491" s="1"/>
      <c r="G491" s="1"/>
      <c r="H491" s="1"/>
      <c r="I491" s="1"/>
      <c r="J491" s="1"/>
      <c r="K491" s="1"/>
      <c r="L491" s="1"/>
      <c r="M491" s="1"/>
      <c r="N491" s="1"/>
      <c r="O491" s="1"/>
      <c r="P491" s="1"/>
      <c r="Q491" s="1"/>
      <c r="R491" s="1"/>
      <c r="S491" s="1"/>
    </row>
    <row r="492" spans="3:19" x14ac:dyDescent="0.3">
      <c r="C492" s="1"/>
      <c r="D492" s="1"/>
      <c r="E492" s="1"/>
      <c r="F492" s="1"/>
      <c r="G492" s="1"/>
      <c r="H492" s="1"/>
      <c r="I492" s="1"/>
      <c r="J492" s="1"/>
      <c r="K492" s="1"/>
      <c r="L492" s="1"/>
      <c r="M492" s="1"/>
      <c r="N492" s="1"/>
      <c r="O492" s="1"/>
      <c r="P492" s="1"/>
      <c r="Q492" s="1"/>
      <c r="R492" s="1"/>
      <c r="S492" s="1"/>
    </row>
    <row r="493" spans="3:19" x14ac:dyDescent="0.3">
      <c r="C493" s="1"/>
      <c r="D493" s="1"/>
      <c r="E493" s="1"/>
      <c r="F493" s="1"/>
      <c r="G493" s="1"/>
      <c r="H493" s="1"/>
      <c r="I493" s="1"/>
      <c r="J493" s="1"/>
      <c r="K493" s="1"/>
      <c r="L493" s="1"/>
      <c r="M493" s="1"/>
      <c r="N493" s="1"/>
      <c r="O493" s="1"/>
      <c r="P493" s="1"/>
      <c r="Q493" s="1"/>
      <c r="R493" s="1"/>
      <c r="S493" s="1"/>
    </row>
    <row r="494" spans="3:19" x14ac:dyDescent="0.3">
      <c r="C494" s="1"/>
      <c r="D494" s="1"/>
      <c r="E494" s="1"/>
      <c r="F494" s="1"/>
      <c r="G494" s="1"/>
      <c r="H494" s="1"/>
      <c r="I494" s="1"/>
      <c r="J494" s="1"/>
      <c r="K494" s="1"/>
      <c r="L494" s="1"/>
      <c r="M494" s="1"/>
      <c r="N494" s="1"/>
      <c r="O494" s="1"/>
      <c r="P494" s="1"/>
      <c r="Q494" s="1"/>
      <c r="R494" s="1"/>
      <c r="S494" s="1"/>
    </row>
    <row r="495" spans="3:19" x14ac:dyDescent="0.3">
      <c r="C495" s="1"/>
      <c r="D495" s="1"/>
      <c r="E495" s="1"/>
      <c r="F495" s="1"/>
      <c r="G495" s="1"/>
      <c r="H495" s="1"/>
      <c r="I495" s="1"/>
      <c r="J495" s="1"/>
      <c r="K495" s="1"/>
      <c r="L495" s="1"/>
      <c r="M495" s="1"/>
      <c r="N495" s="1"/>
      <c r="O495" s="1"/>
      <c r="P495" s="1"/>
      <c r="Q495" s="1"/>
      <c r="R495" s="1"/>
      <c r="S495" s="1"/>
    </row>
    <row r="496" spans="3:19" x14ac:dyDescent="0.3">
      <c r="C496" s="1"/>
      <c r="D496" s="1"/>
      <c r="E496" s="1"/>
      <c r="F496" s="1"/>
      <c r="G496" s="1"/>
      <c r="H496" s="1"/>
      <c r="I496" s="1"/>
      <c r="J496" s="1"/>
      <c r="K496" s="1"/>
      <c r="L496" s="1"/>
      <c r="M496" s="1"/>
      <c r="N496" s="1"/>
      <c r="O496" s="1"/>
      <c r="P496" s="1"/>
      <c r="Q496" s="1"/>
      <c r="R496" s="1"/>
      <c r="S496" s="1"/>
    </row>
    <row r="497" spans="3:19" x14ac:dyDescent="0.3">
      <c r="C497" s="1"/>
      <c r="D497" s="1"/>
      <c r="E497" s="1"/>
      <c r="F497" s="1"/>
      <c r="G497" s="1"/>
      <c r="H497" s="1"/>
      <c r="I497" s="1"/>
      <c r="J497" s="1"/>
      <c r="K497" s="1"/>
      <c r="L497" s="1"/>
      <c r="M497" s="1"/>
      <c r="N497" s="1"/>
      <c r="O497" s="1"/>
      <c r="P497" s="1"/>
      <c r="Q497" s="1"/>
      <c r="R497" s="1"/>
      <c r="S497" s="1"/>
    </row>
    <row r="498" spans="3:19" x14ac:dyDescent="0.3">
      <c r="C498" s="1"/>
      <c r="D498" s="1"/>
      <c r="E498" s="1"/>
      <c r="F498" s="1"/>
      <c r="G498" s="1"/>
      <c r="H498" s="1"/>
      <c r="I498" s="1"/>
      <c r="J498" s="1"/>
      <c r="K498" s="1"/>
      <c r="L498" s="1"/>
      <c r="M498" s="1"/>
      <c r="N498" s="1"/>
      <c r="O498" s="1"/>
      <c r="P498" s="1"/>
      <c r="Q498" s="1"/>
      <c r="R498" s="1"/>
      <c r="S498" s="1"/>
    </row>
    <row r="499" spans="3:19" x14ac:dyDescent="0.3">
      <c r="C499" s="1"/>
      <c r="D499" s="1"/>
      <c r="E499" s="1"/>
      <c r="F499" s="1"/>
      <c r="G499" s="1"/>
      <c r="H499" s="1"/>
      <c r="I499" s="1"/>
      <c r="J499" s="1"/>
      <c r="K499" s="1"/>
      <c r="L499" s="1"/>
      <c r="M499" s="1"/>
      <c r="N499" s="1"/>
      <c r="O499" s="1"/>
      <c r="P499" s="1"/>
      <c r="Q499" s="1"/>
      <c r="R499" s="1"/>
      <c r="S499" s="1"/>
    </row>
    <row r="500" spans="3:19" x14ac:dyDescent="0.3">
      <c r="C500" s="1"/>
      <c r="D500" s="1"/>
      <c r="E500" s="1"/>
      <c r="F500" s="1"/>
      <c r="G500" s="1"/>
      <c r="H500" s="1"/>
      <c r="I500" s="1"/>
      <c r="J500" s="1"/>
      <c r="K500" s="1"/>
      <c r="L500" s="1"/>
      <c r="M500" s="1"/>
      <c r="N500" s="1"/>
      <c r="O500" s="1"/>
      <c r="P500" s="1"/>
      <c r="Q500" s="1"/>
      <c r="R500" s="1"/>
      <c r="S500" s="1"/>
    </row>
    <row r="501" spans="3:19" x14ac:dyDescent="0.3">
      <c r="C501" s="1"/>
      <c r="D501" s="1"/>
      <c r="E501" s="1"/>
      <c r="F501" s="1"/>
      <c r="G501" s="1"/>
      <c r="H501" s="1"/>
      <c r="I501" s="1"/>
      <c r="J501" s="1"/>
      <c r="K501" s="1"/>
      <c r="L501" s="1"/>
      <c r="M501" s="1"/>
      <c r="N501" s="1"/>
      <c r="O501" s="1"/>
      <c r="P501" s="1"/>
      <c r="Q501" s="1"/>
      <c r="R501" s="1"/>
      <c r="S501" s="1"/>
    </row>
    <row r="502" spans="3:19" x14ac:dyDescent="0.3">
      <c r="C502" s="1"/>
      <c r="D502" s="1"/>
      <c r="E502" s="1"/>
      <c r="F502" s="1"/>
      <c r="G502" s="1"/>
      <c r="H502" s="1"/>
      <c r="I502" s="1"/>
      <c r="J502" s="1"/>
      <c r="K502" s="1"/>
      <c r="L502" s="1"/>
      <c r="M502" s="1"/>
      <c r="N502" s="1"/>
      <c r="O502" s="1"/>
      <c r="P502" s="1"/>
      <c r="Q502" s="1"/>
      <c r="R502" s="1"/>
      <c r="S502" s="1"/>
    </row>
    <row r="503" spans="3:19" x14ac:dyDescent="0.3">
      <c r="C503" s="1"/>
      <c r="D503" s="1"/>
      <c r="E503" s="1"/>
      <c r="F503" s="1"/>
      <c r="G503" s="1"/>
      <c r="H503" s="1"/>
      <c r="I503" s="1"/>
      <c r="J503" s="1"/>
      <c r="K503" s="1"/>
      <c r="L503" s="1"/>
      <c r="M503" s="1"/>
      <c r="N503" s="1"/>
      <c r="O503" s="1"/>
      <c r="P503" s="1"/>
      <c r="Q503" s="1"/>
      <c r="R503" s="1"/>
      <c r="S503" s="1"/>
    </row>
    <row r="504" spans="3:19" x14ac:dyDescent="0.3">
      <c r="C504" s="1"/>
      <c r="D504" s="1"/>
      <c r="E504" s="1"/>
      <c r="F504" s="1"/>
      <c r="G504" s="1"/>
      <c r="H504" s="1"/>
      <c r="I504" s="1"/>
      <c r="J504" s="1"/>
      <c r="K504" s="1"/>
      <c r="L504" s="1"/>
      <c r="M504" s="1"/>
      <c r="N504" s="1"/>
      <c r="O504" s="1"/>
      <c r="P504" s="1"/>
      <c r="Q504" s="1"/>
      <c r="R504" s="1"/>
      <c r="S504" s="1"/>
    </row>
    <row r="505" spans="3:19" x14ac:dyDescent="0.3">
      <c r="C505" s="1"/>
      <c r="D505" s="1"/>
      <c r="E505" s="1"/>
      <c r="F505" s="1"/>
      <c r="G505" s="1"/>
      <c r="H505" s="1"/>
      <c r="I505" s="1"/>
      <c r="J505" s="1"/>
      <c r="K505" s="1"/>
      <c r="L505" s="1"/>
      <c r="M505" s="1"/>
      <c r="N505" s="1"/>
      <c r="O505" s="1"/>
      <c r="P505" s="1"/>
      <c r="Q505" s="1"/>
      <c r="R505" s="1"/>
      <c r="S505" s="1"/>
    </row>
    <row r="506" spans="3:19" x14ac:dyDescent="0.3">
      <c r="C506" s="1"/>
      <c r="D506" s="1"/>
      <c r="E506" s="1"/>
      <c r="F506" s="1"/>
      <c r="G506" s="1"/>
      <c r="H506" s="1"/>
      <c r="I506" s="1"/>
      <c r="J506" s="1"/>
      <c r="K506" s="1"/>
      <c r="L506" s="1"/>
      <c r="M506" s="1"/>
      <c r="N506" s="1"/>
      <c r="O506" s="1"/>
      <c r="P506" s="1"/>
      <c r="Q506" s="1"/>
      <c r="R506" s="1"/>
      <c r="S506" s="1"/>
    </row>
    <row r="507" spans="3:19" x14ac:dyDescent="0.3">
      <c r="C507" s="1"/>
      <c r="D507" s="1"/>
      <c r="E507" s="1"/>
      <c r="F507" s="1"/>
      <c r="G507" s="1"/>
      <c r="H507" s="1"/>
      <c r="I507" s="1"/>
      <c r="J507" s="1"/>
      <c r="K507" s="1"/>
      <c r="L507" s="1"/>
      <c r="M507" s="1"/>
      <c r="N507" s="1"/>
      <c r="O507" s="1"/>
      <c r="P507" s="1"/>
      <c r="Q507" s="1"/>
      <c r="R507" s="1"/>
      <c r="S507" s="1"/>
    </row>
    <row r="508" spans="3:19" x14ac:dyDescent="0.3">
      <c r="C508" s="1"/>
      <c r="D508" s="1"/>
      <c r="E508" s="1"/>
      <c r="F508" s="1"/>
      <c r="G508" s="1"/>
      <c r="H508" s="1"/>
      <c r="I508" s="1"/>
      <c r="J508" s="1"/>
      <c r="K508" s="1"/>
      <c r="L508" s="1"/>
      <c r="M508" s="1"/>
      <c r="N508" s="1"/>
      <c r="O508" s="1"/>
      <c r="P508" s="1"/>
      <c r="Q508" s="1"/>
      <c r="R508" s="1"/>
      <c r="S508" s="1"/>
    </row>
    <row r="509" spans="3:19" x14ac:dyDescent="0.3">
      <c r="C509" s="1"/>
      <c r="D509" s="1"/>
      <c r="E509" s="1"/>
      <c r="F509" s="1"/>
      <c r="G509" s="1"/>
      <c r="H509" s="1"/>
      <c r="I509" s="1"/>
      <c r="J509" s="1"/>
      <c r="K509" s="1"/>
      <c r="L509" s="1"/>
      <c r="M509" s="1"/>
      <c r="N509" s="1"/>
      <c r="O509" s="1"/>
      <c r="P509" s="1"/>
      <c r="Q509" s="1"/>
      <c r="R509" s="1"/>
      <c r="S509" s="1"/>
    </row>
    <row r="510" spans="3:19" x14ac:dyDescent="0.3">
      <c r="C510" s="1"/>
      <c r="D510" s="1"/>
      <c r="E510" s="1"/>
      <c r="F510" s="1"/>
      <c r="G510" s="1"/>
      <c r="H510" s="1"/>
      <c r="I510" s="1"/>
      <c r="J510" s="1"/>
      <c r="K510" s="1"/>
      <c r="L510" s="1"/>
      <c r="M510" s="1"/>
      <c r="N510" s="1"/>
      <c r="O510" s="1"/>
      <c r="P510" s="1"/>
      <c r="Q510" s="1"/>
      <c r="R510" s="1"/>
      <c r="S510" s="1"/>
    </row>
    <row r="511" spans="3:19" x14ac:dyDescent="0.3">
      <c r="C511" s="1"/>
      <c r="D511" s="1"/>
      <c r="E511" s="1"/>
      <c r="F511" s="1"/>
      <c r="G511" s="1"/>
      <c r="H511" s="1"/>
      <c r="I511" s="1"/>
      <c r="J511" s="1"/>
      <c r="K511" s="1"/>
      <c r="L511" s="1"/>
      <c r="M511" s="1"/>
      <c r="N511" s="1"/>
      <c r="O511" s="1"/>
      <c r="P511" s="1"/>
      <c r="Q511" s="1"/>
      <c r="R511" s="1"/>
      <c r="S511" s="1"/>
    </row>
    <row r="512" spans="3:19" x14ac:dyDescent="0.3">
      <c r="C512" s="1"/>
      <c r="D512" s="1"/>
      <c r="E512" s="1"/>
      <c r="F512" s="1"/>
      <c r="G512" s="1"/>
      <c r="H512" s="1"/>
      <c r="I512" s="1"/>
      <c r="J512" s="1"/>
      <c r="K512" s="1"/>
      <c r="L512" s="1"/>
      <c r="M512" s="1"/>
      <c r="N512" s="1"/>
      <c r="O512" s="1"/>
      <c r="P512" s="1"/>
      <c r="Q512" s="1"/>
      <c r="R512" s="1"/>
      <c r="S512" s="1"/>
    </row>
    <row r="513" spans="3:19" x14ac:dyDescent="0.3">
      <c r="C513" s="1"/>
      <c r="D513" s="1"/>
      <c r="E513" s="1"/>
      <c r="F513" s="1"/>
      <c r="G513" s="1"/>
      <c r="H513" s="1"/>
      <c r="I513" s="1"/>
      <c r="J513" s="1"/>
      <c r="K513" s="1"/>
      <c r="L513" s="1"/>
      <c r="M513" s="1"/>
      <c r="N513" s="1"/>
      <c r="O513" s="1"/>
      <c r="P513" s="1"/>
      <c r="Q513" s="1"/>
      <c r="R513" s="1"/>
      <c r="S513" s="1"/>
    </row>
    <row r="514" spans="3:19" x14ac:dyDescent="0.3">
      <c r="C514" s="1"/>
      <c r="D514" s="1"/>
      <c r="E514" s="1"/>
      <c r="F514" s="1"/>
      <c r="G514" s="1"/>
      <c r="H514" s="1"/>
      <c r="I514" s="1"/>
      <c r="J514" s="1"/>
      <c r="K514" s="1"/>
      <c r="L514" s="1"/>
      <c r="M514" s="1"/>
      <c r="N514" s="1"/>
      <c r="O514" s="1"/>
      <c r="P514" s="1"/>
      <c r="Q514" s="1"/>
      <c r="R514" s="1"/>
      <c r="S514" s="1"/>
    </row>
    <row r="515" spans="3:19" x14ac:dyDescent="0.3">
      <c r="C515" s="1"/>
      <c r="D515" s="1"/>
      <c r="E515" s="1"/>
      <c r="F515" s="1"/>
      <c r="G515" s="1"/>
      <c r="H515" s="1"/>
      <c r="I515" s="1"/>
      <c r="J515" s="1"/>
      <c r="K515" s="1"/>
      <c r="L515" s="1"/>
      <c r="M515" s="1"/>
      <c r="N515" s="1"/>
      <c r="O515" s="1"/>
      <c r="P515" s="1"/>
      <c r="Q515" s="1"/>
      <c r="R515" s="1"/>
      <c r="S515" s="1"/>
    </row>
    <row r="516" spans="3:19" x14ac:dyDescent="0.3">
      <c r="C516" s="1"/>
      <c r="D516" s="1"/>
      <c r="E516" s="1"/>
      <c r="F516" s="1"/>
      <c r="G516" s="1"/>
      <c r="H516" s="1"/>
      <c r="I516" s="1"/>
      <c r="J516" s="1"/>
      <c r="K516" s="1"/>
      <c r="L516" s="1"/>
      <c r="M516" s="1"/>
      <c r="N516" s="1"/>
      <c r="O516" s="1"/>
      <c r="P516" s="1"/>
      <c r="Q516" s="1"/>
      <c r="R516" s="1"/>
      <c r="S516" s="1"/>
    </row>
    <row r="517" spans="3:19" x14ac:dyDescent="0.3">
      <c r="C517" s="1"/>
      <c r="D517" s="1"/>
      <c r="E517" s="1"/>
      <c r="F517" s="1"/>
      <c r="G517" s="1"/>
      <c r="H517" s="1"/>
      <c r="I517" s="1"/>
      <c r="J517" s="1"/>
      <c r="K517" s="1"/>
      <c r="L517" s="1"/>
      <c r="M517" s="1"/>
      <c r="N517" s="1"/>
      <c r="O517" s="1"/>
      <c r="P517" s="1"/>
      <c r="Q517" s="1"/>
      <c r="R517" s="1"/>
      <c r="S517" s="1"/>
    </row>
    <row r="518" spans="3:19" x14ac:dyDescent="0.3">
      <c r="C518" s="1"/>
      <c r="D518" s="1"/>
      <c r="E518" s="1"/>
      <c r="F518" s="1"/>
      <c r="G518" s="1"/>
      <c r="H518" s="1"/>
      <c r="I518" s="1"/>
      <c r="J518" s="1"/>
      <c r="K518" s="1"/>
      <c r="L518" s="1"/>
      <c r="M518" s="1"/>
      <c r="N518" s="1"/>
      <c r="O518" s="1"/>
      <c r="P518" s="1"/>
      <c r="Q518" s="1"/>
      <c r="R518" s="1"/>
      <c r="S518" s="1"/>
    </row>
    <row r="519" spans="3:19" x14ac:dyDescent="0.3">
      <c r="C519" s="1"/>
      <c r="D519" s="1"/>
      <c r="E519" s="1"/>
      <c r="F519" s="1"/>
      <c r="G519" s="1"/>
      <c r="H519" s="1"/>
      <c r="I519" s="1"/>
      <c r="J519" s="1"/>
      <c r="K519" s="1"/>
      <c r="L519" s="1"/>
      <c r="M519" s="1"/>
      <c r="N519" s="1"/>
      <c r="O519" s="1"/>
      <c r="P519" s="1"/>
      <c r="Q519" s="1"/>
      <c r="R519" s="1"/>
      <c r="S519" s="1"/>
    </row>
    <row r="520" spans="3:19" x14ac:dyDescent="0.3">
      <c r="C520" s="1"/>
      <c r="D520" s="1"/>
      <c r="E520" s="1"/>
      <c r="F520" s="1"/>
      <c r="G520" s="1"/>
      <c r="H520" s="1"/>
      <c r="I520" s="1"/>
      <c r="J520" s="1"/>
      <c r="K520" s="1"/>
      <c r="L520" s="1"/>
      <c r="M520" s="1"/>
      <c r="N520" s="1"/>
      <c r="O520" s="1"/>
      <c r="P520" s="1"/>
      <c r="Q520" s="1"/>
      <c r="R520" s="1"/>
      <c r="S520" s="1"/>
    </row>
    <row r="521" spans="3:19" x14ac:dyDescent="0.3">
      <c r="C521" s="1"/>
      <c r="D521" s="1"/>
      <c r="E521" s="1"/>
      <c r="F521" s="1"/>
      <c r="G521" s="1"/>
      <c r="H521" s="1"/>
      <c r="I521" s="1"/>
      <c r="J521" s="1"/>
      <c r="K521" s="1"/>
      <c r="L521" s="1"/>
      <c r="M521" s="1"/>
      <c r="N521" s="1"/>
      <c r="O521" s="1"/>
      <c r="P521" s="1"/>
      <c r="Q521" s="1"/>
      <c r="R521" s="1"/>
      <c r="S521" s="1"/>
    </row>
    <row r="522" spans="3:19" x14ac:dyDescent="0.3">
      <c r="C522" s="1"/>
      <c r="D522" s="1"/>
      <c r="E522" s="1"/>
      <c r="F522" s="1"/>
      <c r="G522" s="1"/>
      <c r="H522" s="1"/>
      <c r="I522" s="1"/>
      <c r="J522" s="1"/>
      <c r="K522" s="1"/>
      <c r="L522" s="1"/>
      <c r="M522" s="1"/>
      <c r="N522" s="1"/>
      <c r="O522" s="1"/>
      <c r="P522" s="1"/>
      <c r="Q522" s="1"/>
      <c r="R522" s="1"/>
      <c r="S522" s="1"/>
    </row>
    <row r="523" spans="3:19" x14ac:dyDescent="0.3">
      <c r="C523" s="1"/>
      <c r="D523" s="1"/>
      <c r="E523" s="1"/>
      <c r="F523" s="1"/>
      <c r="G523" s="1"/>
      <c r="H523" s="1"/>
      <c r="I523" s="1"/>
      <c r="J523" s="1"/>
      <c r="K523" s="1"/>
      <c r="L523" s="1"/>
      <c r="M523" s="1"/>
      <c r="N523" s="1"/>
      <c r="O523" s="1"/>
      <c r="P523" s="1"/>
      <c r="Q523" s="1"/>
      <c r="R523" s="1"/>
      <c r="S523" s="1"/>
    </row>
    <row r="524" spans="3:19" x14ac:dyDescent="0.3">
      <c r="C524" s="1"/>
      <c r="D524" s="1"/>
      <c r="E524" s="1"/>
      <c r="F524" s="1"/>
      <c r="G524" s="1"/>
      <c r="H524" s="1"/>
      <c r="I524" s="1"/>
      <c r="J524" s="1"/>
      <c r="K524" s="1"/>
      <c r="L524" s="1"/>
      <c r="M524" s="1"/>
      <c r="N524" s="1"/>
      <c r="O524" s="1"/>
      <c r="P524" s="1"/>
      <c r="Q524" s="1"/>
      <c r="R524" s="1"/>
      <c r="S524" s="1"/>
    </row>
    <row r="525" spans="3:19" x14ac:dyDescent="0.3">
      <c r="C525" s="1"/>
      <c r="D525" s="1"/>
      <c r="E525" s="1"/>
      <c r="F525" s="1"/>
      <c r="G525" s="1"/>
      <c r="H525" s="1"/>
      <c r="I525" s="1"/>
      <c r="J525" s="1"/>
      <c r="K525" s="1"/>
      <c r="L525" s="1"/>
      <c r="M525" s="1"/>
      <c r="N525" s="1"/>
      <c r="O525" s="1"/>
      <c r="P525" s="1"/>
      <c r="Q525" s="1"/>
      <c r="R525" s="1"/>
      <c r="S525" s="1"/>
    </row>
    <row r="526" spans="3:19" x14ac:dyDescent="0.3">
      <c r="C526" s="1"/>
      <c r="D526" s="1"/>
      <c r="E526" s="1"/>
      <c r="F526" s="1"/>
      <c r="G526" s="1"/>
      <c r="H526" s="1"/>
      <c r="I526" s="1"/>
      <c r="J526" s="1"/>
      <c r="K526" s="1"/>
      <c r="L526" s="1"/>
      <c r="M526" s="1"/>
      <c r="N526" s="1"/>
      <c r="O526" s="1"/>
      <c r="P526" s="1"/>
      <c r="Q526" s="1"/>
      <c r="R526" s="1"/>
      <c r="S526" s="1"/>
    </row>
    <row r="527" spans="3:19" x14ac:dyDescent="0.3">
      <c r="C527" s="1"/>
      <c r="D527" s="1"/>
      <c r="E527" s="1"/>
      <c r="F527" s="1"/>
      <c r="G527" s="1"/>
      <c r="H527" s="1"/>
      <c r="I527" s="1"/>
      <c r="J527" s="1"/>
      <c r="K527" s="1"/>
      <c r="L527" s="1"/>
      <c r="M527" s="1"/>
      <c r="N527" s="1"/>
      <c r="O527" s="1"/>
      <c r="P527" s="1"/>
      <c r="Q527" s="1"/>
      <c r="R527" s="1"/>
      <c r="S527" s="1"/>
    </row>
    <row r="528" spans="3:19" x14ac:dyDescent="0.3">
      <c r="C528" s="1"/>
      <c r="D528" s="1"/>
      <c r="E528" s="1"/>
      <c r="F528" s="1"/>
      <c r="G528" s="1"/>
      <c r="H528" s="1"/>
      <c r="I528" s="1"/>
      <c r="J528" s="1"/>
      <c r="K528" s="1"/>
      <c r="L528" s="1"/>
      <c r="M528" s="1"/>
      <c r="N528" s="1"/>
      <c r="O528" s="1"/>
      <c r="P528" s="1"/>
      <c r="Q528" s="1"/>
      <c r="R528" s="1"/>
      <c r="S528" s="1"/>
    </row>
    <row r="529" spans="3:19" x14ac:dyDescent="0.3">
      <c r="C529" s="1"/>
      <c r="D529" s="1"/>
      <c r="E529" s="1"/>
      <c r="F529" s="1"/>
      <c r="G529" s="1"/>
      <c r="H529" s="1"/>
      <c r="I529" s="1"/>
      <c r="J529" s="1"/>
      <c r="K529" s="1"/>
      <c r="L529" s="1"/>
      <c r="M529" s="1"/>
      <c r="N529" s="1"/>
      <c r="O529" s="1"/>
      <c r="P529" s="1"/>
      <c r="Q529" s="1"/>
      <c r="R529" s="1"/>
      <c r="S529" s="1"/>
    </row>
    <row r="530" spans="3:19" x14ac:dyDescent="0.3">
      <c r="C530" s="1"/>
      <c r="D530" s="1"/>
      <c r="E530" s="1"/>
      <c r="F530" s="1"/>
      <c r="G530" s="1"/>
      <c r="H530" s="1"/>
      <c r="I530" s="1"/>
      <c r="J530" s="1"/>
      <c r="K530" s="1"/>
      <c r="L530" s="1"/>
      <c r="M530" s="1"/>
      <c r="N530" s="1"/>
      <c r="O530" s="1"/>
      <c r="P530" s="1"/>
      <c r="Q530" s="1"/>
      <c r="R530" s="1"/>
      <c r="S530" s="1"/>
    </row>
    <row r="531" spans="3:19" x14ac:dyDescent="0.3">
      <c r="C531" s="1"/>
      <c r="D531" s="1"/>
      <c r="E531" s="1"/>
      <c r="F531" s="1"/>
      <c r="G531" s="1"/>
      <c r="H531" s="1"/>
      <c r="I531" s="1"/>
      <c r="J531" s="1"/>
      <c r="K531" s="1"/>
      <c r="L531" s="1"/>
      <c r="M531" s="1"/>
      <c r="N531" s="1"/>
      <c r="O531" s="1"/>
      <c r="P531" s="1"/>
      <c r="Q531" s="1"/>
      <c r="R531" s="1"/>
      <c r="S531" s="1"/>
    </row>
    <row r="532" spans="3:19" x14ac:dyDescent="0.3">
      <c r="C532" s="1"/>
      <c r="D532" s="1"/>
      <c r="E532" s="1"/>
      <c r="F532" s="1"/>
      <c r="G532" s="1"/>
      <c r="H532" s="1"/>
      <c r="I532" s="1"/>
      <c r="J532" s="1"/>
      <c r="K532" s="1"/>
      <c r="L532" s="1"/>
      <c r="M532" s="1"/>
      <c r="N532" s="1"/>
      <c r="O532" s="1"/>
      <c r="P532" s="1"/>
      <c r="Q532" s="1"/>
      <c r="R532" s="1"/>
      <c r="S532" s="1"/>
    </row>
    <row r="533" spans="3:19" x14ac:dyDescent="0.3">
      <c r="C533" s="1"/>
      <c r="D533" s="1"/>
      <c r="E533" s="1"/>
      <c r="F533" s="1"/>
      <c r="G533" s="1"/>
      <c r="H533" s="1"/>
      <c r="I533" s="1"/>
      <c r="J533" s="1"/>
      <c r="K533" s="1"/>
      <c r="L533" s="1"/>
      <c r="M533" s="1"/>
      <c r="N533" s="1"/>
      <c r="O533" s="1"/>
      <c r="P533" s="1"/>
      <c r="Q533" s="1"/>
      <c r="R533" s="1"/>
      <c r="S533" s="1"/>
    </row>
    <row r="534" spans="3:19" x14ac:dyDescent="0.3">
      <c r="C534" s="1"/>
      <c r="D534" s="1"/>
      <c r="E534" s="1"/>
      <c r="F534" s="1"/>
      <c r="G534" s="1"/>
      <c r="H534" s="1"/>
      <c r="I534" s="1"/>
      <c r="J534" s="1"/>
      <c r="K534" s="1"/>
      <c r="L534" s="1"/>
      <c r="M534" s="1"/>
      <c r="N534" s="1"/>
      <c r="O534" s="1"/>
      <c r="P534" s="1"/>
      <c r="Q534" s="1"/>
      <c r="R534" s="1"/>
      <c r="S534" s="1"/>
    </row>
    <row r="535" spans="3:19" x14ac:dyDescent="0.3">
      <c r="C535" s="1"/>
      <c r="D535" s="1"/>
      <c r="E535" s="1"/>
      <c r="F535" s="1"/>
      <c r="G535" s="1"/>
      <c r="H535" s="1"/>
      <c r="I535" s="1"/>
      <c r="J535" s="1"/>
      <c r="K535" s="1"/>
      <c r="L535" s="1"/>
      <c r="M535" s="1"/>
      <c r="N535" s="1"/>
      <c r="O535" s="1"/>
      <c r="P535" s="1"/>
      <c r="Q535" s="1"/>
      <c r="R535" s="1"/>
      <c r="S535" s="1"/>
    </row>
    <row r="536" spans="3:19" x14ac:dyDescent="0.3">
      <c r="C536" s="1"/>
      <c r="D536" s="1"/>
      <c r="E536" s="1"/>
      <c r="F536" s="1"/>
      <c r="G536" s="1"/>
      <c r="H536" s="1"/>
      <c r="I536" s="1"/>
      <c r="J536" s="1"/>
      <c r="K536" s="1"/>
      <c r="L536" s="1"/>
      <c r="M536" s="1"/>
      <c r="N536" s="1"/>
      <c r="O536" s="1"/>
      <c r="P536" s="1"/>
      <c r="Q536" s="1"/>
      <c r="R536" s="1"/>
      <c r="S536" s="1"/>
    </row>
    <row r="537" spans="3:19" x14ac:dyDescent="0.3">
      <c r="C537" s="1"/>
      <c r="D537" s="1"/>
      <c r="E537" s="1"/>
      <c r="F537" s="1"/>
      <c r="G537" s="1"/>
      <c r="H537" s="1"/>
      <c r="I537" s="1"/>
      <c r="J537" s="1"/>
      <c r="K537" s="1"/>
      <c r="L537" s="1"/>
      <c r="M537" s="1"/>
      <c r="N537" s="1"/>
      <c r="O537" s="1"/>
      <c r="P537" s="1"/>
      <c r="Q537" s="1"/>
      <c r="R537" s="1"/>
      <c r="S537" s="1"/>
    </row>
    <row r="538" spans="3:19" x14ac:dyDescent="0.3">
      <c r="C538" s="1"/>
      <c r="D538" s="1"/>
      <c r="E538" s="1"/>
      <c r="F538" s="1"/>
      <c r="G538" s="1"/>
      <c r="H538" s="1"/>
      <c r="I538" s="1"/>
      <c r="J538" s="1"/>
      <c r="K538" s="1"/>
      <c r="L538" s="1"/>
      <c r="M538" s="1"/>
      <c r="N538" s="1"/>
      <c r="O538" s="1"/>
      <c r="P538" s="1"/>
      <c r="Q538" s="1"/>
      <c r="R538" s="1"/>
      <c r="S538" s="1"/>
    </row>
    <row r="539" spans="3:19" x14ac:dyDescent="0.3">
      <c r="C539" s="1"/>
      <c r="D539" s="1"/>
      <c r="E539" s="1"/>
      <c r="F539" s="1"/>
      <c r="G539" s="1"/>
      <c r="H539" s="1"/>
      <c r="I539" s="1"/>
      <c r="J539" s="1"/>
      <c r="K539" s="1"/>
      <c r="L539" s="1"/>
      <c r="M539" s="1"/>
      <c r="N539" s="1"/>
      <c r="O539" s="1"/>
      <c r="P539" s="1"/>
      <c r="Q539" s="1"/>
      <c r="R539" s="1"/>
      <c r="S539" s="1"/>
    </row>
    <row r="540" spans="3:19" x14ac:dyDescent="0.3">
      <c r="C540" s="1"/>
      <c r="D540" s="1"/>
      <c r="E540" s="1"/>
      <c r="F540" s="1"/>
      <c r="G540" s="1"/>
      <c r="H540" s="1"/>
      <c r="I540" s="1"/>
      <c r="J540" s="1"/>
      <c r="K540" s="1"/>
      <c r="L540" s="1"/>
      <c r="M540" s="1"/>
      <c r="N540" s="1"/>
      <c r="O540" s="1"/>
      <c r="P540" s="1"/>
      <c r="Q540" s="1"/>
      <c r="R540" s="1"/>
      <c r="S540" s="1"/>
    </row>
    <row r="541" spans="3:19" x14ac:dyDescent="0.3">
      <c r="C541" s="1"/>
      <c r="D541" s="1"/>
      <c r="E541" s="1"/>
      <c r="F541" s="1"/>
      <c r="G541" s="1"/>
      <c r="H541" s="1"/>
      <c r="I541" s="1"/>
      <c r="J541" s="1"/>
      <c r="K541" s="1"/>
      <c r="L541" s="1"/>
      <c r="M541" s="1"/>
      <c r="N541" s="1"/>
      <c r="O541" s="1"/>
      <c r="P541" s="1"/>
      <c r="Q541" s="1"/>
      <c r="R541" s="1"/>
      <c r="S541" s="1"/>
    </row>
    <row r="542" spans="3:19" x14ac:dyDescent="0.3">
      <c r="C542" s="1"/>
      <c r="D542" s="1"/>
      <c r="E542" s="1"/>
      <c r="F542" s="1"/>
      <c r="G542" s="1"/>
      <c r="H542" s="1"/>
      <c r="I542" s="1"/>
      <c r="J542" s="1"/>
      <c r="K542" s="1"/>
      <c r="L542" s="1"/>
      <c r="M542" s="1"/>
      <c r="N542" s="1"/>
      <c r="O542" s="1"/>
      <c r="P542" s="1"/>
      <c r="Q542" s="1"/>
      <c r="R542" s="1"/>
      <c r="S542" s="1"/>
    </row>
    <row r="543" spans="3:19" x14ac:dyDescent="0.3">
      <c r="C543" s="1"/>
      <c r="D543" s="1"/>
      <c r="E543" s="1"/>
      <c r="F543" s="1"/>
      <c r="G543" s="1"/>
      <c r="H543" s="1"/>
      <c r="I543" s="1"/>
      <c r="J543" s="1"/>
      <c r="K543" s="1"/>
      <c r="L543" s="1"/>
      <c r="M543" s="1"/>
      <c r="N543" s="1"/>
      <c r="O543" s="1"/>
      <c r="P543" s="1"/>
      <c r="Q543" s="1"/>
      <c r="R543" s="1"/>
      <c r="S543" s="1"/>
    </row>
    <row r="544" spans="3:19" x14ac:dyDescent="0.3">
      <c r="C544" s="1"/>
      <c r="D544" s="1"/>
      <c r="E544" s="1"/>
      <c r="F544" s="1"/>
      <c r="G544" s="1"/>
      <c r="H544" s="1"/>
      <c r="I544" s="1"/>
      <c r="J544" s="1"/>
      <c r="K544" s="1"/>
      <c r="L544" s="1"/>
      <c r="M544" s="1"/>
      <c r="N544" s="1"/>
      <c r="O544" s="1"/>
      <c r="P544" s="1"/>
      <c r="Q544" s="1"/>
      <c r="R544" s="1"/>
      <c r="S544" s="1"/>
    </row>
    <row r="545" spans="3:19" x14ac:dyDescent="0.3">
      <c r="C545" s="1"/>
      <c r="D545" s="1"/>
      <c r="E545" s="1"/>
      <c r="F545" s="1"/>
      <c r="G545" s="1"/>
      <c r="H545" s="1"/>
      <c r="I545" s="1"/>
      <c r="J545" s="1"/>
      <c r="K545" s="1"/>
      <c r="L545" s="1"/>
      <c r="M545" s="1"/>
      <c r="N545" s="1"/>
      <c r="O545" s="1"/>
      <c r="P545" s="1"/>
      <c r="Q545" s="1"/>
      <c r="R545" s="1"/>
      <c r="S545" s="1"/>
    </row>
    <row r="546" spans="3:19" x14ac:dyDescent="0.3">
      <c r="C546" s="1"/>
      <c r="D546" s="1"/>
      <c r="E546" s="1"/>
      <c r="F546" s="1"/>
      <c r="G546" s="1"/>
      <c r="H546" s="1"/>
      <c r="I546" s="1"/>
      <c r="J546" s="1"/>
      <c r="K546" s="1"/>
      <c r="L546" s="1"/>
      <c r="M546" s="1"/>
      <c r="N546" s="1"/>
      <c r="O546" s="1"/>
      <c r="P546" s="1"/>
      <c r="Q546" s="1"/>
      <c r="R546" s="1"/>
      <c r="S546" s="1"/>
    </row>
    <row r="547" spans="3:19" x14ac:dyDescent="0.3">
      <c r="C547" s="1"/>
      <c r="D547" s="1"/>
      <c r="E547" s="1"/>
      <c r="F547" s="1"/>
      <c r="G547" s="1"/>
      <c r="H547" s="1"/>
      <c r="I547" s="1"/>
      <c r="J547" s="1"/>
      <c r="K547" s="1"/>
      <c r="L547" s="1"/>
      <c r="M547" s="1"/>
      <c r="N547" s="1"/>
      <c r="O547" s="1"/>
      <c r="P547" s="1"/>
      <c r="Q547" s="1"/>
      <c r="R547" s="1"/>
      <c r="S547" s="1"/>
    </row>
    <row r="548" spans="3:19" x14ac:dyDescent="0.3">
      <c r="C548" s="1"/>
      <c r="D548" s="1"/>
      <c r="E548" s="1"/>
      <c r="F548" s="1"/>
      <c r="G548" s="1"/>
      <c r="H548" s="1"/>
      <c r="I548" s="1"/>
      <c r="J548" s="1"/>
      <c r="K548" s="1"/>
      <c r="L548" s="1"/>
      <c r="M548" s="1"/>
      <c r="N548" s="1"/>
      <c r="O548" s="1"/>
      <c r="P548" s="1"/>
      <c r="Q548" s="1"/>
      <c r="R548" s="1"/>
      <c r="S548" s="1"/>
    </row>
    <row r="549" spans="3:19" x14ac:dyDescent="0.3">
      <c r="C549" s="1"/>
      <c r="D549" s="1"/>
      <c r="E549" s="1"/>
      <c r="F549" s="1"/>
      <c r="G549" s="1"/>
      <c r="H549" s="1"/>
      <c r="I549" s="1"/>
      <c r="J549" s="1"/>
      <c r="K549" s="1"/>
      <c r="L549" s="1"/>
      <c r="M549" s="1"/>
      <c r="N549" s="1"/>
      <c r="O549" s="1"/>
      <c r="P549" s="1"/>
      <c r="Q549" s="1"/>
      <c r="R549" s="1"/>
      <c r="S549" s="1"/>
    </row>
    <row r="550" spans="3:19" x14ac:dyDescent="0.3">
      <c r="C550" s="1"/>
      <c r="D550" s="1"/>
      <c r="E550" s="1"/>
      <c r="F550" s="1"/>
      <c r="G550" s="1"/>
      <c r="H550" s="1"/>
      <c r="I550" s="1"/>
      <c r="J550" s="1"/>
      <c r="K550" s="1"/>
      <c r="L550" s="1"/>
      <c r="M550" s="1"/>
      <c r="N550" s="1"/>
      <c r="O550" s="1"/>
      <c r="P550" s="1"/>
      <c r="Q550" s="1"/>
      <c r="R550" s="1"/>
      <c r="S550" s="1"/>
    </row>
    <row r="551" spans="3:19" x14ac:dyDescent="0.3">
      <c r="C551" s="1"/>
      <c r="D551" s="1"/>
      <c r="E551" s="1"/>
      <c r="F551" s="1"/>
      <c r="G551" s="1"/>
      <c r="H551" s="1"/>
      <c r="I551" s="1"/>
      <c r="J551" s="1"/>
      <c r="K551" s="1"/>
      <c r="L551" s="1"/>
      <c r="M551" s="1"/>
      <c r="N551" s="1"/>
      <c r="O551" s="1"/>
      <c r="P551" s="1"/>
      <c r="Q551" s="1"/>
      <c r="R551" s="1"/>
      <c r="S551" s="1"/>
    </row>
    <row r="552" spans="3:19" x14ac:dyDescent="0.3">
      <c r="C552" s="1"/>
      <c r="D552" s="1"/>
      <c r="E552" s="1"/>
      <c r="F552" s="1"/>
      <c r="G552" s="1"/>
      <c r="H552" s="1"/>
      <c r="I552" s="1"/>
      <c r="J552" s="1"/>
      <c r="K552" s="1"/>
      <c r="L552" s="1"/>
      <c r="M552" s="1"/>
      <c r="N552" s="1"/>
      <c r="O552" s="1"/>
      <c r="P552" s="1"/>
      <c r="Q552" s="1"/>
      <c r="R552" s="1"/>
      <c r="S552" s="1"/>
    </row>
    <row r="553" spans="3:19" x14ac:dyDescent="0.3">
      <c r="C553" s="1"/>
      <c r="D553" s="1"/>
      <c r="E553" s="1"/>
      <c r="F553" s="1"/>
      <c r="G553" s="1"/>
      <c r="H553" s="1"/>
      <c r="I553" s="1"/>
      <c r="J553" s="1"/>
      <c r="K553" s="1"/>
      <c r="L553" s="1"/>
      <c r="M553" s="1"/>
      <c r="N553" s="1"/>
      <c r="O553" s="1"/>
      <c r="P553" s="1"/>
      <c r="Q553" s="1"/>
      <c r="R553" s="1"/>
      <c r="S553" s="1"/>
    </row>
    <row r="554" spans="3:19" x14ac:dyDescent="0.3">
      <c r="C554" s="1"/>
      <c r="D554" s="1"/>
      <c r="E554" s="1"/>
      <c r="F554" s="1"/>
      <c r="G554" s="1"/>
      <c r="H554" s="1"/>
      <c r="I554" s="1"/>
      <c r="J554" s="1"/>
      <c r="K554" s="1"/>
      <c r="L554" s="1"/>
      <c r="M554" s="1"/>
      <c r="N554" s="1"/>
      <c r="O554" s="1"/>
      <c r="P554" s="1"/>
      <c r="Q554" s="1"/>
      <c r="R554" s="1"/>
      <c r="S554" s="1"/>
    </row>
    <row r="555" spans="3:19" x14ac:dyDescent="0.3">
      <c r="C555" s="1"/>
      <c r="D555" s="1"/>
      <c r="E555" s="1"/>
      <c r="F555" s="1"/>
      <c r="G555" s="1"/>
      <c r="H555" s="1"/>
      <c r="I555" s="1"/>
      <c r="J555" s="1"/>
      <c r="K555" s="1"/>
      <c r="L555" s="1"/>
      <c r="M555" s="1"/>
      <c r="N555" s="1"/>
      <c r="O555" s="1"/>
      <c r="P555" s="1"/>
      <c r="Q555" s="1"/>
      <c r="R555" s="1"/>
      <c r="S555" s="1"/>
    </row>
    <row r="556" spans="3:19" x14ac:dyDescent="0.3">
      <c r="C556" s="1"/>
      <c r="D556" s="1"/>
      <c r="E556" s="1"/>
      <c r="F556" s="1"/>
      <c r="G556" s="1"/>
      <c r="H556" s="1"/>
      <c r="I556" s="1"/>
      <c r="J556" s="1"/>
      <c r="K556" s="1"/>
      <c r="L556" s="1"/>
      <c r="M556" s="1"/>
      <c r="N556" s="1"/>
      <c r="O556" s="1"/>
      <c r="P556" s="1"/>
      <c r="Q556" s="1"/>
      <c r="R556" s="1"/>
      <c r="S556" s="1"/>
    </row>
    <row r="557" spans="3:19" x14ac:dyDescent="0.3">
      <c r="C557" s="1"/>
      <c r="D557" s="1"/>
      <c r="E557" s="1"/>
      <c r="F557" s="1"/>
      <c r="G557" s="1"/>
      <c r="H557" s="1"/>
      <c r="I557" s="1"/>
      <c r="J557" s="1"/>
      <c r="K557" s="1"/>
      <c r="L557" s="1"/>
      <c r="M557" s="1"/>
      <c r="N557" s="1"/>
      <c r="O557" s="1"/>
      <c r="P557" s="1"/>
      <c r="Q557" s="1"/>
      <c r="R557" s="1"/>
      <c r="S557" s="1"/>
    </row>
    <row r="558" spans="3:19" x14ac:dyDescent="0.3">
      <c r="C558" s="1"/>
      <c r="D558" s="1"/>
      <c r="E558" s="1"/>
      <c r="F558" s="1"/>
      <c r="G558" s="1"/>
      <c r="H558" s="1"/>
      <c r="I558" s="1"/>
      <c r="J558" s="1"/>
      <c r="K558" s="1"/>
      <c r="L558" s="1"/>
      <c r="M558" s="1"/>
      <c r="N558" s="1"/>
      <c r="O558" s="1"/>
      <c r="P558" s="1"/>
      <c r="Q558" s="1"/>
      <c r="R558" s="1"/>
      <c r="S558" s="1"/>
    </row>
    <row r="559" spans="3:19" x14ac:dyDescent="0.3">
      <c r="C559" s="1"/>
      <c r="D559" s="1"/>
      <c r="E559" s="1"/>
      <c r="F559" s="1"/>
      <c r="G559" s="1"/>
      <c r="H559" s="1"/>
      <c r="I559" s="1"/>
      <c r="J559" s="1"/>
      <c r="K559" s="1"/>
      <c r="L559" s="1"/>
      <c r="M559" s="1"/>
      <c r="N559" s="1"/>
      <c r="O559" s="1"/>
      <c r="P559" s="1"/>
      <c r="Q559" s="1"/>
      <c r="R559" s="1"/>
      <c r="S559" s="1"/>
    </row>
    <row r="560" spans="3:19" x14ac:dyDescent="0.3">
      <c r="C560" s="1"/>
      <c r="D560" s="1"/>
      <c r="E560" s="1"/>
      <c r="F560" s="1"/>
      <c r="G560" s="1"/>
      <c r="H560" s="1"/>
      <c r="I560" s="1"/>
      <c r="J560" s="1"/>
      <c r="K560" s="1"/>
      <c r="L560" s="1"/>
      <c r="M560" s="1"/>
      <c r="N560" s="1"/>
      <c r="O560" s="1"/>
      <c r="P560" s="1"/>
      <c r="Q560" s="1"/>
      <c r="R560" s="1"/>
      <c r="S560" s="1"/>
    </row>
    <row r="561" spans="3:19" x14ac:dyDescent="0.3">
      <c r="C561" s="1"/>
      <c r="D561" s="1"/>
      <c r="E561" s="1"/>
      <c r="F561" s="1"/>
      <c r="G561" s="1"/>
      <c r="H561" s="1"/>
      <c r="I561" s="1"/>
      <c r="J561" s="1"/>
      <c r="K561" s="1"/>
      <c r="L561" s="1"/>
      <c r="M561" s="1"/>
      <c r="N561" s="1"/>
      <c r="O561" s="1"/>
      <c r="P561" s="1"/>
      <c r="Q561" s="1"/>
      <c r="R561" s="1"/>
      <c r="S561" s="1"/>
    </row>
    <row r="562" spans="3:19" x14ac:dyDescent="0.3">
      <c r="C562" s="1"/>
      <c r="D562" s="1"/>
      <c r="E562" s="1"/>
      <c r="F562" s="1"/>
      <c r="G562" s="1"/>
      <c r="H562" s="1"/>
      <c r="I562" s="1"/>
      <c r="J562" s="1"/>
      <c r="K562" s="1"/>
      <c r="L562" s="1"/>
      <c r="M562" s="1"/>
      <c r="N562" s="1"/>
      <c r="O562" s="1"/>
      <c r="P562" s="1"/>
      <c r="Q562" s="1"/>
      <c r="R562" s="1"/>
      <c r="S562" s="1"/>
    </row>
    <row r="563" spans="3:19" x14ac:dyDescent="0.3">
      <c r="C563" s="1"/>
      <c r="D563" s="1"/>
      <c r="E563" s="1"/>
      <c r="F563" s="1"/>
      <c r="G563" s="1"/>
      <c r="H563" s="1"/>
      <c r="I563" s="1"/>
      <c r="J563" s="1"/>
      <c r="K563" s="1"/>
      <c r="L563" s="1"/>
      <c r="M563" s="1"/>
      <c r="N563" s="1"/>
      <c r="O563" s="1"/>
      <c r="P563" s="1"/>
      <c r="Q563" s="1"/>
      <c r="R563" s="1"/>
      <c r="S563" s="1"/>
    </row>
    <row r="564" spans="3:19" x14ac:dyDescent="0.3">
      <c r="C564" s="1"/>
      <c r="D564" s="1"/>
      <c r="E564" s="1"/>
      <c r="F564" s="1"/>
      <c r="G564" s="1"/>
      <c r="H564" s="1"/>
      <c r="I564" s="1"/>
      <c r="J564" s="1"/>
      <c r="K564" s="1"/>
      <c r="L564" s="1"/>
      <c r="M564" s="1"/>
      <c r="N564" s="1"/>
      <c r="O564" s="1"/>
      <c r="P564" s="1"/>
      <c r="Q564" s="1"/>
      <c r="R564" s="1"/>
      <c r="S564" s="1"/>
    </row>
    <row r="565" spans="3:19" x14ac:dyDescent="0.3">
      <c r="C565" s="1"/>
      <c r="D565" s="1"/>
      <c r="E565" s="1"/>
      <c r="F565" s="1"/>
      <c r="G565" s="1"/>
      <c r="H565" s="1"/>
      <c r="I565" s="1"/>
      <c r="J565" s="1"/>
      <c r="K565" s="1"/>
      <c r="L565" s="1"/>
      <c r="M565" s="1"/>
      <c r="N565" s="1"/>
      <c r="O565" s="1"/>
      <c r="P565" s="1"/>
      <c r="Q565" s="1"/>
      <c r="R565" s="1"/>
      <c r="S565" s="1"/>
    </row>
    <row r="566" spans="3:19" x14ac:dyDescent="0.3">
      <c r="C566" s="1"/>
      <c r="D566" s="1"/>
      <c r="E566" s="1"/>
      <c r="F566" s="1"/>
      <c r="G566" s="1"/>
      <c r="H566" s="1"/>
      <c r="I566" s="1"/>
      <c r="J566" s="1"/>
      <c r="K566" s="1"/>
      <c r="L566" s="1"/>
      <c r="M566" s="1"/>
      <c r="N566" s="1"/>
      <c r="O566" s="1"/>
      <c r="P566" s="1"/>
      <c r="Q566" s="1"/>
      <c r="R566" s="1"/>
      <c r="S566" s="1"/>
    </row>
    <row r="567" spans="3:19" x14ac:dyDescent="0.3">
      <c r="C567" s="1"/>
      <c r="D567" s="1"/>
      <c r="E567" s="1"/>
      <c r="F567" s="1"/>
      <c r="G567" s="1"/>
      <c r="H567" s="1"/>
      <c r="I567" s="1"/>
      <c r="J567" s="1"/>
      <c r="K567" s="1"/>
      <c r="L567" s="1"/>
      <c r="M567" s="1"/>
      <c r="N567" s="1"/>
      <c r="O567" s="1"/>
      <c r="P567" s="1"/>
      <c r="Q567" s="1"/>
      <c r="R567" s="1"/>
      <c r="S567" s="1"/>
    </row>
    <row r="568" spans="3:19" x14ac:dyDescent="0.3">
      <c r="C568" s="1"/>
      <c r="D568" s="1"/>
      <c r="E568" s="1"/>
      <c r="F568" s="1"/>
      <c r="G568" s="1"/>
      <c r="H568" s="1"/>
      <c r="I568" s="1"/>
      <c r="J568" s="1"/>
      <c r="K568" s="1"/>
      <c r="L568" s="1"/>
      <c r="M568" s="1"/>
      <c r="N568" s="1"/>
      <c r="O568" s="1"/>
      <c r="P568" s="1"/>
      <c r="Q568" s="1"/>
      <c r="R568" s="1"/>
      <c r="S568" s="1"/>
    </row>
    <row r="569" spans="3:19" x14ac:dyDescent="0.3">
      <c r="C569" s="1"/>
      <c r="D569" s="1"/>
      <c r="E569" s="1"/>
      <c r="F569" s="1"/>
      <c r="G569" s="1"/>
      <c r="H569" s="1"/>
      <c r="I569" s="1"/>
      <c r="J569" s="1"/>
      <c r="K569" s="1"/>
      <c r="L569" s="1"/>
      <c r="M569" s="1"/>
      <c r="N569" s="1"/>
      <c r="O569" s="1"/>
      <c r="P569" s="1"/>
      <c r="Q569" s="1"/>
      <c r="R569" s="1"/>
      <c r="S569" s="1"/>
    </row>
    <row r="570" spans="3:19" x14ac:dyDescent="0.3">
      <c r="C570" s="1"/>
      <c r="D570" s="1"/>
      <c r="E570" s="1"/>
      <c r="F570" s="1"/>
      <c r="G570" s="1"/>
      <c r="H570" s="1"/>
      <c r="I570" s="1"/>
      <c r="J570" s="1"/>
      <c r="K570" s="1"/>
      <c r="L570" s="1"/>
      <c r="M570" s="1"/>
      <c r="N570" s="1"/>
      <c r="O570" s="1"/>
      <c r="P570" s="1"/>
      <c r="Q570" s="1"/>
      <c r="R570" s="1"/>
      <c r="S570" s="1"/>
    </row>
    <row r="571" spans="3:19" x14ac:dyDescent="0.3">
      <c r="C571" s="1"/>
      <c r="D571" s="1"/>
      <c r="E571" s="1"/>
      <c r="F571" s="1"/>
      <c r="G571" s="1"/>
      <c r="H571" s="1"/>
      <c r="I571" s="1"/>
      <c r="J571" s="1"/>
      <c r="K571" s="1"/>
      <c r="L571" s="1"/>
      <c r="M571" s="1"/>
      <c r="N571" s="1"/>
      <c r="O571" s="1"/>
      <c r="P571" s="1"/>
      <c r="Q571" s="1"/>
      <c r="R571" s="1"/>
      <c r="S571" s="1"/>
    </row>
    <row r="572" spans="3:19" x14ac:dyDescent="0.3">
      <c r="C572" s="1"/>
      <c r="D572" s="1"/>
      <c r="E572" s="1"/>
      <c r="F572" s="1"/>
      <c r="G572" s="1"/>
      <c r="H572" s="1"/>
      <c r="I572" s="1"/>
      <c r="J572" s="1"/>
      <c r="K572" s="1"/>
      <c r="L572" s="1"/>
      <c r="M572" s="1"/>
      <c r="N572" s="1"/>
      <c r="O572" s="1"/>
      <c r="P572" s="1"/>
      <c r="Q572" s="1"/>
      <c r="R572" s="1"/>
      <c r="S572" s="1"/>
    </row>
    <row r="573" spans="3:19" x14ac:dyDescent="0.3">
      <c r="C573" s="1"/>
      <c r="D573" s="1"/>
      <c r="E573" s="1"/>
      <c r="F573" s="1"/>
      <c r="G573" s="1"/>
      <c r="H573" s="1"/>
      <c r="I573" s="1"/>
      <c r="J573" s="1"/>
      <c r="K573" s="1"/>
      <c r="L573" s="1"/>
      <c r="M573" s="1"/>
      <c r="N573" s="1"/>
      <c r="O573" s="1"/>
      <c r="P573" s="1"/>
      <c r="Q573" s="1"/>
      <c r="R573" s="1"/>
      <c r="S573" s="1"/>
    </row>
    <row r="574" spans="3:19" x14ac:dyDescent="0.3">
      <c r="C574" s="1"/>
      <c r="D574" s="1"/>
      <c r="E574" s="1"/>
      <c r="F574" s="1"/>
      <c r="G574" s="1"/>
      <c r="H574" s="1"/>
      <c r="I574" s="1"/>
      <c r="J574" s="1"/>
      <c r="K574" s="1"/>
      <c r="L574" s="1"/>
      <c r="M574" s="1"/>
      <c r="N574" s="1"/>
      <c r="O574" s="1"/>
      <c r="P574" s="1"/>
      <c r="Q574" s="1"/>
      <c r="R574" s="1"/>
      <c r="S574" s="1"/>
    </row>
    <row r="575" spans="3:19" x14ac:dyDescent="0.3">
      <c r="C575" s="1"/>
      <c r="D575" s="1"/>
      <c r="E575" s="1"/>
      <c r="F575" s="1"/>
      <c r="G575" s="1"/>
      <c r="H575" s="1"/>
      <c r="I575" s="1"/>
      <c r="J575" s="1"/>
      <c r="K575" s="1"/>
      <c r="L575" s="1"/>
      <c r="M575" s="1"/>
      <c r="N575" s="1"/>
      <c r="O575" s="1"/>
      <c r="P575" s="1"/>
      <c r="Q575" s="1"/>
      <c r="R575" s="1"/>
      <c r="S575" s="1"/>
    </row>
    <row r="576" spans="3:19" x14ac:dyDescent="0.3">
      <c r="C576" s="1"/>
      <c r="D576" s="1"/>
      <c r="E576" s="1"/>
      <c r="F576" s="1"/>
      <c r="G576" s="1"/>
      <c r="H576" s="1"/>
      <c r="I576" s="1"/>
      <c r="J576" s="1"/>
      <c r="K576" s="1"/>
      <c r="L576" s="1"/>
      <c r="M576" s="1"/>
      <c r="N576" s="1"/>
      <c r="O576" s="1"/>
      <c r="P576" s="1"/>
      <c r="Q576" s="1"/>
      <c r="R576" s="1"/>
      <c r="S576" s="1"/>
    </row>
    <row r="577" spans="3:19" x14ac:dyDescent="0.3">
      <c r="C577" s="1"/>
      <c r="D577" s="1"/>
      <c r="E577" s="1"/>
      <c r="F577" s="1"/>
      <c r="G577" s="1"/>
      <c r="H577" s="1"/>
      <c r="I577" s="1"/>
      <c r="J577" s="1"/>
      <c r="K577" s="1"/>
      <c r="L577" s="1"/>
      <c r="M577" s="1"/>
      <c r="N577" s="1"/>
      <c r="O577" s="1"/>
      <c r="P577" s="1"/>
      <c r="Q577" s="1"/>
      <c r="R577" s="1"/>
      <c r="S577" s="1"/>
    </row>
    <row r="578" spans="3:19" x14ac:dyDescent="0.3">
      <c r="C578" s="1"/>
      <c r="D578" s="1"/>
      <c r="E578" s="1"/>
      <c r="F578" s="1"/>
      <c r="G578" s="1"/>
      <c r="H578" s="1"/>
      <c r="I578" s="1"/>
      <c r="J578" s="1"/>
      <c r="K578" s="1"/>
      <c r="L578" s="1"/>
      <c r="M578" s="1"/>
      <c r="N578" s="1"/>
      <c r="O578" s="1"/>
      <c r="P578" s="1"/>
      <c r="Q578" s="1"/>
      <c r="R578" s="1"/>
      <c r="S578" s="1"/>
    </row>
    <row r="579" spans="3:19" x14ac:dyDescent="0.3">
      <c r="C579" s="1"/>
      <c r="D579" s="1"/>
      <c r="E579" s="1"/>
      <c r="F579" s="1"/>
      <c r="G579" s="1"/>
      <c r="H579" s="1"/>
      <c r="I579" s="1"/>
      <c r="J579" s="1"/>
      <c r="K579" s="1"/>
      <c r="L579" s="1"/>
      <c r="M579" s="1"/>
      <c r="N579" s="1"/>
      <c r="O579" s="1"/>
      <c r="P579" s="1"/>
      <c r="Q579" s="1"/>
      <c r="R579" s="1"/>
      <c r="S579" s="1"/>
    </row>
    <row r="580" spans="3:19" x14ac:dyDescent="0.3">
      <c r="C580" s="1"/>
      <c r="D580" s="1"/>
      <c r="E580" s="1"/>
      <c r="F580" s="1"/>
      <c r="G580" s="1"/>
      <c r="H580" s="1"/>
      <c r="I580" s="1"/>
      <c r="J580" s="1"/>
      <c r="K580" s="1"/>
      <c r="L580" s="1"/>
      <c r="M580" s="1"/>
      <c r="N580" s="1"/>
      <c r="O580" s="1"/>
      <c r="P580" s="1"/>
      <c r="Q580" s="1"/>
      <c r="R580" s="1"/>
      <c r="S580" s="1"/>
    </row>
    <row r="581" spans="3:19" x14ac:dyDescent="0.3">
      <c r="C581" s="1"/>
      <c r="D581" s="1"/>
      <c r="E581" s="1"/>
      <c r="F581" s="1"/>
      <c r="G581" s="1"/>
      <c r="H581" s="1"/>
      <c r="I581" s="1"/>
      <c r="J581" s="1"/>
      <c r="K581" s="1"/>
      <c r="L581" s="1"/>
      <c r="M581" s="1"/>
      <c r="N581" s="1"/>
      <c r="O581" s="1"/>
      <c r="P581" s="1"/>
      <c r="Q581" s="1"/>
      <c r="R581" s="1"/>
      <c r="S581" s="1"/>
    </row>
    <row r="582" spans="3:19" x14ac:dyDescent="0.3">
      <c r="C582" s="1"/>
      <c r="D582" s="1"/>
      <c r="E582" s="1"/>
      <c r="F582" s="1"/>
      <c r="G582" s="1"/>
      <c r="H582" s="1"/>
      <c r="I582" s="1"/>
      <c r="J582" s="1"/>
      <c r="K582" s="1"/>
      <c r="L582" s="1"/>
      <c r="M582" s="1"/>
      <c r="N582" s="1"/>
      <c r="O582" s="1"/>
      <c r="P582" s="1"/>
      <c r="Q582" s="1"/>
      <c r="R582" s="1"/>
      <c r="S582" s="1"/>
    </row>
    <row r="583" spans="3:19" x14ac:dyDescent="0.3">
      <c r="C583" s="1"/>
      <c r="D583" s="1"/>
      <c r="E583" s="1"/>
      <c r="F583" s="1"/>
      <c r="G583" s="1"/>
      <c r="H583" s="1"/>
      <c r="I583" s="1"/>
      <c r="J583" s="1"/>
      <c r="K583" s="1"/>
      <c r="L583" s="1"/>
      <c r="M583" s="1"/>
      <c r="N583" s="1"/>
      <c r="O583" s="1"/>
      <c r="P583" s="1"/>
      <c r="Q583" s="1"/>
      <c r="R583" s="1"/>
      <c r="S583" s="1"/>
    </row>
    <row r="584" spans="3:19" x14ac:dyDescent="0.3">
      <c r="C584" s="1"/>
      <c r="D584" s="1"/>
      <c r="E584" s="1"/>
      <c r="F584" s="1"/>
      <c r="G584" s="1"/>
      <c r="H584" s="1"/>
      <c r="I584" s="1"/>
      <c r="J584" s="1"/>
      <c r="K584" s="1"/>
      <c r="L584" s="1"/>
      <c r="M584" s="1"/>
      <c r="N584" s="1"/>
      <c r="O584" s="1"/>
      <c r="P584" s="1"/>
      <c r="Q584" s="1"/>
      <c r="R584" s="1"/>
      <c r="S584" s="1"/>
    </row>
    <row r="585" spans="3:19" x14ac:dyDescent="0.3">
      <c r="C585" s="1"/>
      <c r="D585" s="1"/>
      <c r="E585" s="1"/>
      <c r="F585" s="1"/>
      <c r="G585" s="1"/>
      <c r="H585" s="1"/>
      <c r="I585" s="1"/>
      <c r="J585" s="1"/>
      <c r="K585" s="1"/>
      <c r="L585" s="1"/>
      <c r="M585" s="1"/>
      <c r="N585" s="1"/>
      <c r="O585" s="1"/>
      <c r="P585" s="1"/>
      <c r="Q585" s="1"/>
      <c r="R585" s="1"/>
      <c r="S585" s="1"/>
    </row>
    <row r="586" spans="3:19" x14ac:dyDescent="0.3">
      <c r="C586" s="1"/>
      <c r="D586" s="1"/>
      <c r="E586" s="1"/>
      <c r="F586" s="1"/>
      <c r="G586" s="1"/>
      <c r="H586" s="1"/>
      <c r="I586" s="1"/>
      <c r="J586" s="1"/>
      <c r="K586" s="1"/>
      <c r="L586" s="1"/>
      <c r="M586" s="1"/>
      <c r="N586" s="1"/>
      <c r="O586" s="1"/>
      <c r="P586" s="1"/>
      <c r="Q586" s="1"/>
      <c r="R586" s="1"/>
      <c r="S586" s="1"/>
    </row>
    <row r="587" spans="3:19" x14ac:dyDescent="0.3">
      <c r="C587" s="1"/>
      <c r="D587" s="1"/>
      <c r="E587" s="1"/>
      <c r="F587" s="1"/>
      <c r="G587" s="1"/>
      <c r="H587" s="1"/>
      <c r="I587" s="1"/>
      <c r="J587" s="1"/>
      <c r="K587" s="1"/>
      <c r="L587" s="1"/>
      <c r="M587" s="1"/>
      <c r="N587" s="1"/>
      <c r="O587" s="1"/>
      <c r="P587" s="1"/>
      <c r="Q587" s="1"/>
      <c r="R587" s="1"/>
      <c r="S587" s="1"/>
    </row>
    <row r="588" spans="3:19" x14ac:dyDescent="0.3">
      <c r="C588" s="1"/>
      <c r="D588" s="1"/>
      <c r="E588" s="1"/>
      <c r="F588" s="1"/>
      <c r="G588" s="1"/>
      <c r="H588" s="1"/>
      <c r="I588" s="1"/>
      <c r="J588" s="1"/>
      <c r="K588" s="1"/>
      <c r="L588" s="1"/>
      <c r="M588" s="1"/>
      <c r="N588" s="1"/>
      <c r="O588" s="1"/>
      <c r="P588" s="1"/>
      <c r="Q588" s="1"/>
      <c r="R588" s="1"/>
      <c r="S588" s="1"/>
    </row>
    <row r="589" spans="3:19" x14ac:dyDescent="0.3">
      <c r="C589" s="1"/>
      <c r="D589" s="1"/>
      <c r="E589" s="1"/>
      <c r="F589" s="1"/>
      <c r="G589" s="1"/>
      <c r="H589" s="1"/>
      <c r="I589" s="1"/>
      <c r="J589" s="1"/>
      <c r="K589" s="1"/>
      <c r="L589" s="1"/>
      <c r="M589" s="1"/>
      <c r="N589" s="1"/>
      <c r="O589" s="1"/>
      <c r="P589" s="1"/>
      <c r="Q589" s="1"/>
      <c r="R589" s="1"/>
      <c r="S589" s="1"/>
    </row>
    <row r="590" spans="3:19" x14ac:dyDescent="0.3">
      <c r="C590" s="1"/>
      <c r="D590" s="1"/>
      <c r="E590" s="1"/>
      <c r="F590" s="1"/>
      <c r="G590" s="1"/>
      <c r="H590" s="1"/>
      <c r="I590" s="1"/>
      <c r="J590" s="1"/>
      <c r="K590" s="1"/>
      <c r="L590" s="1"/>
      <c r="M590" s="1"/>
      <c r="N590" s="1"/>
      <c r="O590" s="1"/>
      <c r="P590" s="1"/>
      <c r="Q590" s="1"/>
      <c r="R590" s="1"/>
      <c r="S590" s="1"/>
    </row>
    <row r="591" spans="3:19" x14ac:dyDescent="0.3">
      <c r="C591" s="1"/>
      <c r="D591" s="1"/>
      <c r="E591" s="1"/>
      <c r="F591" s="1"/>
      <c r="G591" s="1"/>
      <c r="H591" s="1"/>
      <c r="I591" s="1"/>
      <c r="J591" s="1"/>
      <c r="K591" s="1"/>
      <c r="L591" s="1"/>
      <c r="M591" s="1"/>
      <c r="N591" s="1"/>
      <c r="O591" s="1"/>
      <c r="P591" s="1"/>
      <c r="Q591" s="1"/>
      <c r="R591" s="1"/>
      <c r="S591" s="1"/>
    </row>
    <row r="592" spans="3:19" x14ac:dyDescent="0.3">
      <c r="C592" s="1"/>
      <c r="D592" s="1"/>
      <c r="E592" s="1"/>
      <c r="F592" s="1"/>
      <c r="G592" s="1"/>
      <c r="H592" s="1"/>
      <c r="I592" s="1"/>
      <c r="J592" s="1"/>
      <c r="K592" s="1"/>
      <c r="L592" s="1"/>
      <c r="M592" s="1"/>
      <c r="N592" s="1"/>
      <c r="O592" s="1"/>
      <c r="P592" s="1"/>
      <c r="Q592" s="1"/>
      <c r="R592" s="1"/>
      <c r="S592" s="1"/>
    </row>
    <row r="593" spans="3:19" x14ac:dyDescent="0.3">
      <c r="C593" s="1"/>
      <c r="D593" s="1"/>
      <c r="E593" s="1"/>
      <c r="F593" s="1"/>
      <c r="G593" s="1"/>
      <c r="H593" s="1"/>
      <c r="I593" s="1"/>
      <c r="J593" s="1"/>
      <c r="K593" s="1"/>
      <c r="L593" s="1"/>
      <c r="M593" s="1"/>
      <c r="N593" s="1"/>
      <c r="O593" s="1"/>
      <c r="P593" s="1"/>
      <c r="Q593" s="1"/>
      <c r="R593" s="1"/>
      <c r="S593" s="1"/>
    </row>
    <row r="594" spans="3:19" x14ac:dyDescent="0.3">
      <c r="C594" s="1"/>
      <c r="D594" s="1"/>
      <c r="E594" s="1"/>
      <c r="F594" s="1"/>
      <c r="G594" s="1"/>
      <c r="H594" s="1"/>
      <c r="I594" s="1"/>
      <c r="J594" s="1"/>
      <c r="K594" s="1"/>
      <c r="L594" s="1"/>
      <c r="M594" s="1"/>
      <c r="N594" s="1"/>
      <c r="O594" s="1"/>
      <c r="P594" s="1"/>
      <c r="Q594" s="1"/>
      <c r="R594" s="1"/>
      <c r="S594" s="1"/>
    </row>
    <row r="595" spans="3:19" x14ac:dyDescent="0.3">
      <c r="C595" s="1"/>
      <c r="D595" s="1"/>
      <c r="E595" s="1"/>
      <c r="F595" s="1"/>
      <c r="G595" s="1"/>
      <c r="H595" s="1"/>
      <c r="I595" s="1"/>
      <c r="J595" s="1"/>
      <c r="K595" s="1"/>
      <c r="L595" s="1"/>
      <c r="M595" s="1"/>
      <c r="N595" s="1"/>
      <c r="O595" s="1"/>
      <c r="P595" s="1"/>
      <c r="Q595" s="1"/>
      <c r="R595" s="1"/>
      <c r="S595" s="1"/>
    </row>
    <row r="596" spans="3:19" x14ac:dyDescent="0.3">
      <c r="C596" s="1"/>
      <c r="D596" s="1"/>
      <c r="E596" s="1"/>
      <c r="F596" s="1"/>
      <c r="G596" s="1"/>
      <c r="H596" s="1"/>
      <c r="I596" s="1"/>
      <c r="J596" s="1"/>
      <c r="K596" s="1"/>
      <c r="L596" s="1"/>
      <c r="M596" s="1"/>
      <c r="N596" s="1"/>
      <c r="O596" s="1"/>
      <c r="P596" s="1"/>
      <c r="Q596" s="1"/>
      <c r="R596" s="1"/>
      <c r="S596" s="1"/>
    </row>
    <row r="597" spans="3:19" x14ac:dyDescent="0.3">
      <c r="C597" s="1"/>
      <c r="D597" s="1"/>
      <c r="E597" s="1"/>
      <c r="F597" s="1"/>
      <c r="G597" s="1"/>
      <c r="H597" s="1"/>
      <c r="I597" s="1"/>
      <c r="J597" s="1"/>
      <c r="K597" s="1"/>
      <c r="L597" s="1"/>
      <c r="M597" s="1"/>
      <c r="N597" s="1"/>
      <c r="O597" s="1"/>
      <c r="P597" s="1"/>
      <c r="Q597" s="1"/>
      <c r="R597" s="1"/>
      <c r="S597" s="1"/>
    </row>
    <row r="598" spans="3:19" x14ac:dyDescent="0.3">
      <c r="C598" s="1"/>
      <c r="D598" s="1"/>
      <c r="E598" s="1"/>
      <c r="F598" s="1"/>
      <c r="G598" s="1"/>
      <c r="H598" s="1"/>
      <c r="I598" s="1"/>
      <c r="J598" s="1"/>
      <c r="K598" s="1"/>
      <c r="L598" s="1"/>
      <c r="M598" s="1"/>
      <c r="N598" s="1"/>
      <c r="O598" s="1"/>
      <c r="P598" s="1"/>
      <c r="Q598" s="1"/>
      <c r="R598" s="1"/>
      <c r="S598" s="1"/>
    </row>
    <row r="599" spans="3:19" x14ac:dyDescent="0.3">
      <c r="C599" s="1"/>
      <c r="D599" s="1"/>
      <c r="E599" s="1"/>
      <c r="F599" s="1"/>
      <c r="G599" s="1"/>
      <c r="H599" s="1"/>
      <c r="I599" s="1"/>
      <c r="J599" s="1"/>
      <c r="K599" s="1"/>
      <c r="L599" s="1"/>
      <c r="M599" s="1"/>
      <c r="N599" s="1"/>
      <c r="O599" s="1"/>
      <c r="P599" s="1"/>
      <c r="Q599" s="1"/>
      <c r="R599" s="1"/>
      <c r="S599" s="1"/>
    </row>
    <row r="600" spans="3:19" x14ac:dyDescent="0.3">
      <c r="C600" s="1"/>
      <c r="D600" s="1"/>
      <c r="E600" s="1"/>
      <c r="F600" s="1"/>
      <c r="G600" s="1"/>
      <c r="H600" s="1"/>
      <c r="I600" s="1"/>
      <c r="J600" s="1"/>
      <c r="K600" s="1"/>
      <c r="L600" s="1"/>
      <c r="M600" s="1"/>
      <c r="N600" s="1"/>
      <c r="O600" s="1"/>
      <c r="P600" s="1"/>
      <c r="Q600" s="1"/>
      <c r="R600" s="1"/>
      <c r="S600" s="1"/>
    </row>
    <row r="601" spans="3:19" x14ac:dyDescent="0.3">
      <c r="C601" s="1"/>
      <c r="D601" s="1"/>
      <c r="E601" s="1"/>
      <c r="F601" s="1"/>
      <c r="G601" s="1"/>
      <c r="H601" s="1"/>
      <c r="I601" s="1"/>
      <c r="J601" s="1"/>
      <c r="K601" s="1"/>
      <c r="L601" s="1"/>
      <c r="M601" s="1"/>
      <c r="N601" s="1"/>
      <c r="O601" s="1"/>
      <c r="P601" s="1"/>
      <c r="Q601" s="1"/>
      <c r="R601" s="1"/>
      <c r="S601" s="1"/>
    </row>
    <row r="602" spans="3:19" x14ac:dyDescent="0.3">
      <c r="C602" s="1"/>
      <c r="D602" s="1"/>
      <c r="E602" s="1"/>
      <c r="F602" s="1"/>
      <c r="G602" s="1"/>
      <c r="H602" s="1"/>
      <c r="I602" s="1"/>
      <c r="J602" s="1"/>
      <c r="K602" s="1"/>
      <c r="L602" s="1"/>
      <c r="M602" s="1"/>
      <c r="N602" s="1"/>
      <c r="O602" s="1"/>
      <c r="P602" s="1"/>
      <c r="Q602" s="1"/>
      <c r="R602" s="1"/>
      <c r="S602" s="1"/>
    </row>
    <row r="603" spans="3:19" x14ac:dyDescent="0.3">
      <c r="C603" s="1"/>
      <c r="D603" s="1"/>
      <c r="E603" s="1"/>
      <c r="F603" s="1"/>
      <c r="G603" s="1"/>
      <c r="H603" s="1"/>
      <c r="I603" s="1"/>
      <c r="J603" s="1"/>
      <c r="K603" s="1"/>
      <c r="L603" s="1"/>
      <c r="M603" s="1"/>
      <c r="N603" s="1"/>
      <c r="O603" s="1"/>
      <c r="P603" s="1"/>
      <c r="Q603" s="1"/>
      <c r="R603" s="1"/>
      <c r="S603" s="1"/>
    </row>
    <row r="604" spans="3:19" x14ac:dyDescent="0.3">
      <c r="C604" s="1"/>
      <c r="D604" s="1"/>
      <c r="E604" s="1"/>
      <c r="F604" s="1"/>
      <c r="G604" s="1"/>
      <c r="H604" s="1"/>
      <c r="I604" s="1"/>
      <c r="J604" s="1"/>
      <c r="K604" s="1"/>
      <c r="L604" s="1"/>
      <c r="M604" s="1"/>
      <c r="N604" s="1"/>
      <c r="O604" s="1"/>
      <c r="P604" s="1"/>
      <c r="Q604" s="1"/>
      <c r="R604" s="1"/>
      <c r="S604" s="1"/>
    </row>
    <row r="605" spans="3:19" x14ac:dyDescent="0.3">
      <c r="C605" s="1"/>
      <c r="D605" s="1"/>
      <c r="E605" s="1"/>
      <c r="F605" s="1"/>
      <c r="G605" s="1"/>
      <c r="H605" s="1"/>
      <c r="I605" s="1"/>
      <c r="J605" s="1"/>
      <c r="K605" s="1"/>
      <c r="L605" s="1"/>
      <c r="M605" s="1"/>
      <c r="N605" s="1"/>
      <c r="O605" s="1"/>
      <c r="P605" s="1"/>
      <c r="Q605" s="1"/>
      <c r="R605" s="1"/>
      <c r="S605" s="1"/>
    </row>
    <row r="606" spans="3:19" x14ac:dyDescent="0.3">
      <c r="C606" s="1"/>
      <c r="D606" s="1"/>
      <c r="E606" s="1"/>
      <c r="F606" s="1"/>
      <c r="G606" s="1"/>
      <c r="H606" s="1"/>
      <c r="I606" s="1"/>
      <c r="J606" s="1"/>
      <c r="K606" s="1"/>
      <c r="L606" s="1"/>
      <c r="M606" s="1"/>
      <c r="N606" s="1"/>
      <c r="O606" s="1"/>
      <c r="P606" s="1"/>
      <c r="Q606" s="1"/>
      <c r="R606" s="1"/>
      <c r="S606" s="1"/>
    </row>
    <row r="607" spans="3:19" x14ac:dyDescent="0.3">
      <c r="C607" s="1"/>
      <c r="D607" s="1"/>
      <c r="E607" s="1"/>
      <c r="F607" s="1"/>
      <c r="G607" s="1"/>
      <c r="H607" s="1"/>
      <c r="I607" s="1"/>
      <c r="J607" s="1"/>
      <c r="K607" s="1"/>
      <c r="L607" s="1"/>
      <c r="M607" s="1"/>
      <c r="N607" s="1"/>
      <c r="O607" s="1"/>
      <c r="P607" s="1"/>
      <c r="Q607" s="1"/>
      <c r="R607" s="1"/>
      <c r="S607" s="1"/>
    </row>
    <row r="608" spans="3:19" x14ac:dyDescent="0.3">
      <c r="C608" s="1"/>
      <c r="D608" s="1"/>
      <c r="E608" s="1"/>
      <c r="F608" s="1"/>
      <c r="G608" s="1"/>
      <c r="H608" s="1"/>
      <c r="I608" s="1"/>
      <c r="J608" s="1"/>
      <c r="K608" s="1"/>
      <c r="L608" s="1"/>
      <c r="M608" s="1"/>
      <c r="N608" s="1"/>
      <c r="O608" s="1"/>
      <c r="P608" s="1"/>
      <c r="Q608" s="1"/>
      <c r="R608" s="1"/>
      <c r="S608" s="1"/>
    </row>
  </sheetData>
  <mergeCells count="2">
    <mergeCell ref="C4:D4"/>
    <mergeCell ref="C5:D5"/>
  </mergeCell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8684-7CDD-4D29-B692-C1B3F4E4C5E5}">
  <dimension ref="B2:G16"/>
  <sheetViews>
    <sheetView workbookViewId="0">
      <selection activeCell="B4" sqref="B4"/>
    </sheetView>
  </sheetViews>
  <sheetFormatPr defaultRowHeight="14.4" x14ac:dyDescent="0.3"/>
  <cols>
    <col min="2" max="2" width="13.6640625" bestFit="1" customWidth="1"/>
    <col min="4" max="4" width="18.5546875" bestFit="1" customWidth="1"/>
    <col min="5" max="5" width="27.88671875" bestFit="1" customWidth="1"/>
    <col min="6" max="6" width="10.6640625" bestFit="1" customWidth="1"/>
  </cols>
  <sheetData>
    <row r="2" spans="2:7" ht="14.4" customHeight="1" x14ac:dyDescent="0.3">
      <c r="B2" s="176" t="s">
        <v>122</v>
      </c>
      <c r="C2" s="178" t="s">
        <v>123</v>
      </c>
      <c r="D2" s="180" t="s">
        <v>124</v>
      </c>
      <c r="E2" s="181"/>
      <c r="F2" s="178" t="s">
        <v>125</v>
      </c>
      <c r="G2" s="182" t="s">
        <v>126</v>
      </c>
    </row>
    <row r="3" spans="2:7" ht="23.4" customHeight="1" x14ac:dyDescent="0.3">
      <c r="B3" s="177"/>
      <c r="C3" s="179"/>
      <c r="D3" s="158" t="s">
        <v>127</v>
      </c>
      <c r="E3" s="158" t="s">
        <v>128</v>
      </c>
      <c r="F3" s="179"/>
      <c r="G3" s="183"/>
    </row>
    <row r="4" spans="2:7" x14ac:dyDescent="0.3">
      <c r="B4" s="148" t="s">
        <v>28</v>
      </c>
      <c r="C4" s="149">
        <v>2002</v>
      </c>
      <c r="D4" s="150" t="s">
        <v>129</v>
      </c>
      <c r="E4" s="150" t="s">
        <v>130</v>
      </c>
      <c r="F4" s="149" t="s">
        <v>37</v>
      </c>
      <c r="G4" s="151">
        <v>0.2</v>
      </c>
    </row>
    <row r="5" spans="2:7" x14ac:dyDescent="0.3">
      <c r="B5" s="148" t="s">
        <v>131</v>
      </c>
      <c r="C5" s="149">
        <v>1998</v>
      </c>
      <c r="D5" s="150" t="s">
        <v>132</v>
      </c>
      <c r="E5" s="150" t="s">
        <v>133</v>
      </c>
      <c r="F5" s="149" t="s">
        <v>38</v>
      </c>
      <c r="G5" s="151">
        <v>0.26</v>
      </c>
    </row>
    <row r="6" spans="2:7" x14ac:dyDescent="0.3">
      <c r="B6" s="148" t="s">
        <v>134</v>
      </c>
      <c r="C6" s="149">
        <v>1998</v>
      </c>
      <c r="D6" s="150" t="s">
        <v>135</v>
      </c>
      <c r="E6" s="150" t="s">
        <v>136</v>
      </c>
      <c r="F6" s="152">
        <v>7.2999999999999995E-2</v>
      </c>
      <c r="G6" s="151">
        <v>0.37</v>
      </c>
    </row>
    <row r="7" spans="2:7" x14ac:dyDescent="0.3">
      <c r="B7" s="148" t="s">
        <v>137</v>
      </c>
      <c r="C7" s="149">
        <v>2005</v>
      </c>
      <c r="D7" s="150" t="s">
        <v>132</v>
      </c>
      <c r="E7" s="150" t="s">
        <v>133</v>
      </c>
      <c r="F7" s="153">
        <v>0.09</v>
      </c>
      <c r="G7" s="151">
        <v>0.5</v>
      </c>
    </row>
    <row r="8" spans="2:7" x14ac:dyDescent="0.3">
      <c r="B8" s="148" t="s">
        <v>31</v>
      </c>
      <c r="C8" s="149">
        <v>2002</v>
      </c>
      <c r="D8" s="150" t="s">
        <v>129</v>
      </c>
      <c r="E8" s="150" t="s">
        <v>138</v>
      </c>
      <c r="F8" s="149" t="s">
        <v>39</v>
      </c>
      <c r="G8" s="154" t="s">
        <v>139</v>
      </c>
    </row>
    <row r="9" spans="2:7" x14ac:dyDescent="0.3">
      <c r="B9" s="148" t="s">
        <v>140</v>
      </c>
      <c r="C9" s="149">
        <v>2001</v>
      </c>
      <c r="D9" s="150" t="s">
        <v>129</v>
      </c>
      <c r="E9" s="150" t="s">
        <v>141</v>
      </c>
      <c r="F9" s="149" t="s">
        <v>42</v>
      </c>
      <c r="G9" s="151">
        <v>0.44</v>
      </c>
    </row>
    <row r="10" spans="2:7" x14ac:dyDescent="0.3">
      <c r="B10" s="148" t="s">
        <v>142</v>
      </c>
      <c r="C10" s="149">
        <v>2004</v>
      </c>
      <c r="D10" s="150" t="s">
        <v>133</v>
      </c>
      <c r="E10" s="150" t="s">
        <v>133</v>
      </c>
      <c r="F10" s="149" t="s">
        <v>41</v>
      </c>
      <c r="G10" s="151">
        <v>0.62</v>
      </c>
    </row>
    <row r="11" spans="2:7" x14ac:dyDescent="0.3">
      <c r="B11" s="159" t="s">
        <v>143</v>
      </c>
      <c r="C11" s="160" t="s">
        <v>144</v>
      </c>
      <c r="D11" s="161" t="s">
        <v>129</v>
      </c>
      <c r="E11" s="161" t="s">
        <v>145</v>
      </c>
      <c r="F11" s="160" t="s">
        <v>40</v>
      </c>
      <c r="G11" s="162" t="s">
        <v>32</v>
      </c>
    </row>
    <row r="12" spans="2:7" x14ac:dyDescent="0.3">
      <c r="B12" s="155" t="s">
        <v>146</v>
      </c>
    </row>
    <row r="13" spans="2:7" x14ac:dyDescent="0.3">
      <c r="B13" s="155" t="s">
        <v>147</v>
      </c>
    </row>
    <row r="14" spans="2:7" x14ac:dyDescent="0.3">
      <c r="B14" s="155" t="s">
        <v>148</v>
      </c>
    </row>
    <row r="15" spans="2:7" x14ac:dyDescent="0.3">
      <c r="B15" s="155" t="s">
        <v>149</v>
      </c>
    </row>
    <row r="16" spans="2:7" ht="22.8" customHeight="1" x14ac:dyDescent="0.3"/>
  </sheetData>
  <mergeCells count="5">
    <mergeCell ref="B2:B3"/>
    <mergeCell ref="C2:C3"/>
    <mergeCell ref="D2:E2"/>
    <mergeCell ref="F2:F3"/>
    <mergeCell ref="G2:G3"/>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1BB44-092E-4AA7-ABC1-F8D455A9F521}">
  <dimension ref="A1:AW69"/>
  <sheetViews>
    <sheetView zoomScale="128" zoomScaleNormal="70" workbookViewId="0">
      <selection activeCell="A16" sqref="A5:A16"/>
    </sheetView>
  </sheetViews>
  <sheetFormatPr defaultRowHeight="14.4" x14ac:dyDescent="0.3"/>
  <cols>
    <col min="2" max="2" width="11.88671875" customWidth="1"/>
    <col min="3" max="7" width="8.88671875" customWidth="1"/>
  </cols>
  <sheetData>
    <row r="1" spans="2:23" x14ac:dyDescent="0.3">
      <c r="B1" s="38"/>
    </row>
    <row r="2" spans="2:23" x14ac:dyDescent="0.3">
      <c r="H2" s="78" t="s">
        <v>165</v>
      </c>
    </row>
    <row r="3" spans="2:23" ht="37.200000000000003" customHeight="1" x14ac:dyDescent="0.3">
      <c r="B3" s="188" t="s">
        <v>150</v>
      </c>
      <c r="C3" s="188" t="s">
        <v>151</v>
      </c>
      <c r="D3" s="188" t="s">
        <v>152</v>
      </c>
      <c r="E3" s="188" t="s">
        <v>153</v>
      </c>
      <c r="F3" s="188" t="s">
        <v>154</v>
      </c>
      <c r="H3" s="190" t="s">
        <v>161</v>
      </c>
      <c r="I3" s="190" t="s">
        <v>162</v>
      </c>
      <c r="J3" s="190" t="s">
        <v>163</v>
      </c>
      <c r="K3" s="190" t="s">
        <v>164</v>
      </c>
      <c r="L3" s="186" t="s">
        <v>168</v>
      </c>
      <c r="M3" s="186" t="s">
        <v>167</v>
      </c>
      <c r="N3" s="186" t="s">
        <v>164</v>
      </c>
      <c r="O3" s="184" t="s">
        <v>166</v>
      </c>
      <c r="W3" s="124"/>
    </row>
    <row r="4" spans="2:23" ht="22.8" customHeight="1" x14ac:dyDescent="0.3">
      <c r="B4" s="189"/>
      <c r="C4" s="189"/>
      <c r="D4" s="189"/>
      <c r="E4" s="189"/>
      <c r="F4" s="189"/>
      <c r="H4" s="191"/>
      <c r="I4" s="191"/>
      <c r="J4" s="191"/>
      <c r="K4" s="191"/>
      <c r="L4" s="187"/>
      <c r="M4" s="187"/>
      <c r="N4" s="187"/>
      <c r="O4" s="185"/>
      <c r="W4" s="124"/>
    </row>
    <row r="5" spans="2:23" x14ac:dyDescent="0.3">
      <c r="B5" s="156" t="s">
        <v>31</v>
      </c>
      <c r="C5" s="53">
        <f>L5</f>
        <v>-0.4</v>
      </c>
      <c r="D5" s="53">
        <f>O5</f>
        <v>1.3</v>
      </c>
      <c r="E5" s="53">
        <f>C5+D5</f>
        <v>0.9</v>
      </c>
      <c r="F5" s="55">
        <v>2014</v>
      </c>
      <c r="H5" s="57">
        <f>D21</f>
        <v>1.1000000000000001</v>
      </c>
      <c r="I5" s="55">
        <v>0.1</v>
      </c>
      <c r="J5" s="56">
        <v>0.7</v>
      </c>
      <c r="K5" s="56">
        <f>I5+J5</f>
        <v>0.79999999999999993</v>
      </c>
      <c r="L5" s="55">
        <f t="shared" ref="L5:L11" si="0">VLOOKUP(B5,$B$20:$O$28,MATCH(F5-1,$B$20:$O$20,0),FALSE)</f>
        <v>-0.4</v>
      </c>
      <c r="M5" s="57">
        <f t="shared" ref="M5:M11" si="1">VLOOKUP(B5,$B$33:$N$41,MATCH(F5-1,$B$32:$N$32,0),FALSE)</f>
        <v>0.94968553459119498</v>
      </c>
      <c r="N5" s="57">
        <f>L5+M5</f>
        <v>0.54968553459119496</v>
      </c>
      <c r="O5" s="57">
        <f>VLOOKUP(B5,'Table 2'!$B$58:$T$66,MATCH('Table 2'!$F5-1,'Table 2'!$B$58:$T$58,0),FALSE)</f>
        <v>1.3</v>
      </c>
      <c r="W5" s="124"/>
    </row>
    <row r="6" spans="2:23" x14ac:dyDescent="0.3">
      <c r="B6" s="156" t="s">
        <v>28</v>
      </c>
      <c r="C6" s="53">
        <f t="shared" ref="C6:C10" si="2">L6</f>
        <v>-2.6</v>
      </c>
      <c r="D6" s="53">
        <f>O6</f>
        <v>0.5</v>
      </c>
      <c r="E6" s="53">
        <f>C6+D6</f>
        <v>-2.1</v>
      </c>
      <c r="F6" s="55">
        <v>2009</v>
      </c>
      <c r="H6" s="55">
        <f t="shared" ref="H6:H12" si="3">D22</f>
        <v>2.7</v>
      </c>
      <c r="I6" s="55">
        <v>2.6</v>
      </c>
      <c r="J6" s="56">
        <v>1.3</v>
      </c>
      <c r="K6" s="56">
        <f t="shared" ref="K6:K12" si="4">I6+J6</f>
        <v>3.9000000000000004</v>
      </c>
      <c r="L6" s="55">
        <f t="shared" si="0"/>
        <v>-2.6</v>
      </c>
      <c r="M6" s="57">
        <f t="shared" si="1"/>
        <v>0.87840000000000007</v>
      </c>
      <c r="N6" s="57">
        <f>L6+M6</f>
        <v>-1.7216</v>
      </c>
      <c r="O6" s="57">
        <f>VLOOKUP(B6,'Table 2'!$B$58:$T$66,MATCH('Table 2'!$F6-1,'Table 2'!$B$58:$T$58,0),FALSE)</f>
        <v>0.5</v>
      </c>
      <c r="W6" s="124"/>
    </row>
    <row r="7" spans="2:23" x14ac:dyDescent="0.3">
      <c r="B7" s="156" t="s">
        <v>131</v>
      </c>
      <c r="C7" s="53">
        <f t="shared" si="2"/>
        <v>-4.7</v>
      </c>
      <c r="D7" s="53">
        <f t="shared" ref="D7:D10" si="5">O7</f>
        <v>1.4</v>
      </c>
      <c r="E7" s="53">
        <f t="shared" ref="E7:E10" si="6">C7+D7</f>
        <v>-3.3000000000000003</v>
      </c>
      <c r="F7" s="55">
        <v>2010</v>
      </c>
      <c r="H7" s="55">
        <f t="shared" si="3"/>
        <v>-5</v>
      </c>
      <c r="I7" s="55">
        <v>-5</v>
      </c>
      <c r="J7" s="56">
        <v>1.2</v>
      </c>
      <c r="K7" s="56">
        <f t="shared" si="4"/>
        <v>-3.8</v>
      </c>
      <c r="L7" s="55">
        <f t="shared" si="0"/>
        <v>-4.7</v>
      </c>
      <c r="M7" s="57">
        <f t="shared" si="1"/>
        <v>1.4333333333333336</v>
      </c>
      <c r="N7" s="57">
        <f t="shared" ref="N7:N10" si="7">L7+M7</f>
        <v>-3.2666666666666666</v>
      </c>
      <c r="O7" s="57">
        <f>VLOOKUP(B7,'Table 2'!$B$58:$T$66,MATCH('Table 2'!$F7-1,'Table 2'!$B$58:$T$58,0),FALSE)</f>
        <v>1.4</v>
      </c>
      <c r="W7" s="124"/>
    </row>
    <row r="8" spans="2:23" x14ac:dyDescent="0.3">
      <c r="B8" s="156" t="s">
        <v>140</v>
      </c>
      <c r="C8" s="53">
        <f>L8</f>
        <v>-4.2</v>
      </c>
      <c r="D8" s="53">
        <f>O8</f>
        <v>1.1000000000000001</v>
      </c>
      <c r="E8" s="53">
        <f>C8+D8</f>
        <v>-3.1</v>
      </c>
      <c r="F8" s="55">
        <v>2009</v>
      </c>
      <c r="H8" s="55">
        <f t="shared" si="3"/>
        <v>-0.5</v>
      </c>
      <c r="I8" s="55">
        <v>-0.3</v>
      </c>
      <c r="J8" s="56">
        <v>0.8</v>
      </c>
      <c r="K8" s="56">
        <f t="shared" si="4"/>
        <v>0.5</v>
      </c>
      <c r="L8" s="55">
        <f t="shared" si="0"/>
        <v>-4.2</v>
      </c>
      <c r="M8" s="57">
        <f t="shared" si="1"/>
        <v>0.44767932489451351</v>
      </c>
      <c r="N8" s="57">
        <f>L8+M8</f>
        <v>-3.7523206751054867</v>
      </c>
      <c r="O8" s="57">
        <f>VLOOKUP(B8,'Table 2'!$B$58:$T$66,MATCH('Table 2'!$F8-1,'Table 2'!$B$58:$T$58,0),FALSE)</f>
        <v>1.1000000000000001</v>
      </c>
      <c r="W8" s="124"/>
    </row>
    <row r="9" spans="2:23" x14ac:dyDescent="0.3">
      <c r="B9" s="156" t="s">
        <v>142</v>
      </c>
      <c r="C9" s="53">
        <f>L9</f>
        <v>-3.1</v>
      </c>
      <c r="D9" s="53">
        <f>O9</f>
        <v>1.1000000000000001</v>
      </c>
      <c r="E9" s="53">
        <f>C9+D9</f>
        <v>-2</v>
      </c>
      <c r="F9" s="55">
        <v>2009</v>
      </c>
      <c r="H9" s="55">
        <f t="shared" si="3"/>
        <v>-0.8</v>
      </c>
      <c r="I9" s="55">
        <v>-1</v>
      </c>
      <c r="J9" s="56">
        <v>0.9</v>
      </c>
      <c r="K9" s="56">
        <f t="shared" si="4"/>
        <v>-9.9999999999999978E-2</v>
      </c>
      <c r="L9" s="55">
        <f t="shared" si="0"/>
        <v>-3.1</v>
      </c>
      <c r="M9" s="57">
        <f t="shared" si="1"/>
        <v>0.47999999999999948</v>
      </c>
      <c r="N9" s="57">
        <f>L9+M9</f>
        <v>-2.6200000000000006</v>
      </c>
      <c r="O9" s="57">
        <f>VLOOKUP(B9,'Table 2'!$B$58:$T$66,MATCH('Table 2'!$F9-1,'Table 2'!$B$58:$T$58,0),FALSE)</f>
        <v>1.1000000000000001</v>
      </c>
      <c r="W9" s="124"/>
    </row>
    <row r="10" spans="2:23" x14ac:dyDescent="0.3">
      <c r="B10" s="156" t="s">
        <v>134</v>
      </c>
      <c r="C10" s="53">
        <f t="shared" si="2"/>
        <v>-7.4</v>
      </c>
      <c r="D10" s="53">
        <f t="shared" si="5"/>
        <v>1.6</v>
      </c>
      <c r="E10" s="53">
        <f t="shared" si="6"/>
        <v>-5.8000000000000007</v>
      </c>
      <c r="F10" s="55">
        <v>2011</v>
      </c>
      <c r="H10" s="55">
        <f t="shared" si="3"/>
        <v>-1.9</v>
      </c>
      <c r="I10" s="55">
        <v>-1.9</v>
      </c>
      <c r="J10" s="56">
        <v>1.3</v>
      </c>
      <c r="K10" s="56">
        <f t="shared" si="4"/>
        <v>-0.59999999999999987</v>
      </c>
      <c r="L10" s="55">
        <f t="shared" si="0"/>
        <v>-7.4</v>
      </c>
      <c r="M10" s="57">
        <f t="shared" si="1"/>
        <v>1.5777777777777786</v>
      </c>
      <c r="N10" s="57">
        <f t="shared" si="7"/>
        <v>-5.822222222222222</v>
      </c>
      <c r="O10" s="57">
        <f>VLOOKUP(B10,'Table 2'!$B$58:$T$66,MATCH('Table 2'!$F10-1,'Table 2'!$B$58:$T$58,0),FALSE)</f>
        <v>1.6</v>
      </c>
      <c r="W10" s="124"/>
    </row>
    <row r="11" spans="2:23" x14ac:dyDescent="0.3">
      <c r="B11" s="156" t="s">
        <v>143</v>
      </c>
      <c r="C11" s="53">
        <f>L11</f>
        <v>-2.6</v>
      </c>
      <c r="D11" s="53">
        <f>O11</f>
        <v>1.2</v>
      </c>
      <c r="E11" s="53">
        <f>C11+D11</f>
        <v>-1.4000000000000001</v>
      </c>
      <c r="F11" s="55">
        <v>2017</v>
      </c>
      <c r="H11" s="55">
        <f t="shared" si="3"/>
        <v>-2.7</v>
      </c>
      <c r="I11" s="55">
        <v>-5.4</v>
      </c>
      <c r="J11" s="56">
        <v>0.3</v>
      </c>
      <c r="K11" s="56">
        <f t="shared" si="4"/>
        <v>-5.1000000000000005</v>
      </c>
      <c r="L11" s="55">
        <f t="shared" si="0"/>
        <v>-2.6</v>
      </c>
      <c r="M11" s="57">
        <f t="shared" si="1"/>
        <v>0.65066179826563175</v>
      </c>
      <c r="N11" s="57">
        <f>L11+M11</f>
        <v>-1.9493382017343683</v>
      </c>
      <c r="O11" s="57">
        <f>VLOOKUP(B11,'Table 2'!$B$58:$T$66,MATCH('Table 2'!$F11-2,'Table 2'!$B$58:$T$58,0),FALSE)</f>
        <v>1.2</v>
      </c>
      <c r="W11" s="124"/>
    </row>
    <row r="12" spans="2:23" ht="15" x14ac:dyDescent="0.3">
      <c r="B12" s="157" t="s">
        <v>155</v>
      </c>
      <c r="C12" s="54">
        <f>L12</f>
        <v>-4.5</v>
      </c>
      <c r="D12" s="62">
        <f>O12</f>
        <v>1.2</v>
      </c>
      <c r="E12" s="54">
        <f>C12+D12</f>
        <v>-3.3</v>
      </c>
      <c r="F12" s="58">
        <v>2012</v>
      </c>
      <c r="H12" s="58">
        <f t="shared" si="3"/>
        <v>-2.1</v>
      </c>
      <c r="I12" s="58">
        <v>-1.9</v>
      </c>
      <c r="J12" s="58">
        <v>1</v>
      </c>
      <c r="K12" s="58">
        <f t="shared" si="4"/>
        <v>-0.89999999999999991</v>
      </c>
      <c r="L12" s="58">
        <f>VLOOKUP("Eslovaquia",$B$20:$O$28,MATCH(F12-1,$B$20:$O$20,0),FALSE)</f>
        <v>-4.5</v>
      </c>
      <c r="M12" s="59">
        <f>VLOOKUP("Eslovaquia",$B$33:$N$41,MATCH(F12-1,$B$32:$N$32,0),FALSE)</f>
        <v>1.38</v>
      </c>
      <c r="N12" s="59">
        <f>L12+M12</f>
        <v>-3.12</v>
      </c>
      <c r="O12" s="59">
        <f>VLOOKUP(B12,'Table 2'!$B$58:$T$66,MATCH('Table 2'!$F12-1,'Table 2'!$B$58:$T$58,0),FALSE)</f>
        <v>1.2</v>
      </c>
      <c r="W12" s="124"/>
    </row>
    <row r="13" spans="2:23" ht="16.2" x14ac:dyDescent="0.3">
      <c r="B13" s="174" t="s">
        <v>169</v>
      </c>
    </row>
    <row r="14" spans="2:23" x14ac:dyDescent="0.3">
      <c r="B14" s="155" t="s">
        <v>170</v>
      </c>
    </row>
    <row r="15" spans="2:23" x14ac:dyDescent="0.3">
      <c r="B15" s="40"/>
      <c r="C15" s="39"/>
      <c r="D15" s="39"/>
      <c r="E15" s="39"/>
      <c r="F15" s="11"/>
    </row>
    <row r="16" spans="2:23" x14ac:dyDescent="0.3">
      <c r="B16" s="61"/>
      <c r="F16" s="11"/>
    </row>
    <row r="17" spans="2:49" x14ac:dyDescent="0.3">
      <c r="B17" s="61"/>
      <c r="D17" s="60"/>
      <c r="E17" s="60"/>
      <c r="F17" s="60"/>
      <c r="G17" s="11"/>
    </row>
    <row r="18" spans="2:49" x14ac:dyDescent="0.3">
      <c r="D18" s="60"/>
      <c r="E18" s="60"/>
      <c r="F18" s="60"/>
      <c r="G18" s="11"/>
    </row>
    <row r="19" spans="2:49" x14ac:dyDescent="0.3">
      <c r="B19" s="78" t="s">
        <v>172</v>
      </c>
      <c r="G19" s="11"/>
    </row>
    <row r="20" spans="2:49" x14ac:dyDescent="0.3">
      <c r="B20" s="41" t="s">
        <v>44</v>
      </c>
      <c r="C20" s="41">
        <v>2006</v>
      </c>
      <c r="D20" s="41">
        <v>2007</v>
      </c>
      <c r="E20" s="41">
        <v>2008</v>
      </c>
      <c r="F20" s="41">
        <v>2009</v>
      </c>
      <c r="G20" s="41">
        <v>2010</v>
      </c>
      <c r="H20" s="41">
        <v>2011</v>
      </c>
      <c r="I20" s="41">
        <v>2012</v>
      </c>
      <c r="J20" s="41">
        <v>2013</v>
      </c>
      <c r="K20" s="41">
        <v>2014</v>
      </c>
      <c r="L20" s="41">
        <v>2015</v>
      </c>
      <c r="M20" s="41">
        <v>2016</v>
      </c>
      <c r="N20" s="41">
        <v>2017</v>
      </c>
      <c r="O20" s="41">
        <v>2018</v>
      </c>
      <c r="R20" s="78" t="s">
        <v>60</v>
      </c>
    </row>
    <row r="21" spans="2:49" x14ac:dyDescent="0.3">
      <c r="B21" s="41" t="s">
        <v>31</v>
      </c>
      <c r="C21" s="42">
        <v>1.8</v>
      </c>
      <c r="D21" s="42">
        <v>1.1000000000000001</v>
      </c>
      <c r="E21" s="42">
        <v>1.6</v>
      </c>
      <c r="F21" s="42">
        <v>-4</v>
      </c>
      <c r="G21" s="42">
        <v>-3.1</v>
      </c>
      <c r="H21" s="42">
        <v>-2</v>
      </c>
      <c r="I21" s="42">
        <v>-0.3</v>
      </c>
      <c r="J21" s="42">
        <v>-0.4</v>
      </c>
      <c r="K21" s="42">
        <v>-5.4</v>
      </c>
      <c r="L21" s="42">
        <v>-1.7</v>
      </c>
      <c r="M21" s="42">
        <v>0.1</v>
      </c>
      <c r="N21" s="42">
        <v>1.1000000000000001</v>
      </c>
      <c r="O21" s="42">
        <v>1.8</v>
      </c>
      <c r="R21" s="63">
        <f t="shared" ref="R21:R27" si="8">F21-$E21</f>
        <v>-5.6</v>
      </c>
      <c r="T21" s="63"/>
      <c r="U21" s="63"/>
      <c r="V21" s="63"/>
      <c r="W21" s="63"/>
      <c r="X21" s="63"/>
      <c r="Y21" s="63"/>
      <c r="Z21" s="63"/>
      <c r="AA21" s="63"/>
      <c r="AB21" s="63"/>
    </row>
    <row r="22" spans="2:49" x14ac:dyDescent="0.3">
      <c r="B22" s="41" t="s">
        <v>28</v>
      </c>
      <c r="C22" s="42">
        <v>2.9</v>
      </c>
      <c r="D22" s="42">
        <v>2.7</v>
      </c>
      <c r="E22" s="42">
        <v>-2.6</v>
      </c>
      <c r="F22" s="42">
        <v>-2.2000000000000002</v>
      </c>
      <c r="G22" s="42">
        <v>0.2</v>
      </c>
      <c r="H22" s="42">
        <v>1.1000000000000001</v>
      </c>
      <c r="I22" s="42">
        <v>-0.3</v>
      </c>
      <c r="J22" s="42">
        <v>0.2</v>
      </c>
      <c r="K22" s="42">
        <v>0.7</v>
      </c>
      <c r="L22" s="42">
        <v>0.1</v>
      </c>
      <c r="M22" s="42">
        <v>-0.5</v>
      </c>
      <c r="N22" s="42">
        <v>-0.8</v>
      </c>
      <c r="O22" s="42">
        <v>-0.6</v>
      </c>
      <c r="R22" s="63">
        <f t="shared" si="8"/>
        <v>0.39999999999999991</v>
      </c>
      <c r="T22" s="63"/>
      <c r="U22" s="63"/>
      <c r="V22" s="63"/>
      <c r="W22" s="63"/>
      <c r="X22" s="63"/>
      <c r="Y22" s="63"/>
      <c r="Z22" s="63"/>
      <c r="AA22" s="63"/>
      <c r="AB22" s="63"/>
    </row>
    <row r="23" spans="2:49" x14ac:dyDescent="0.3">
      <c r="B23" s="41" t="s">
        <v>131</v>
      </c>
      <c r="C23" s="42">
        <v>-9.1999999999999993</v>
      </c>
      <c r="D23" s="42">
        <v>-5</v>
      </c>
      <c r="E23" s="42">
        <v>-3.7</v>
      </c>
      <c r="F23" s="42">
        <v>-4.7</v>
      </c>
      <c r="G23" s="42">
        <v>-4.4000000000000004</v>
      </c>
      <c r="H23" s="42">
        <v>-5.2</v>
      </c>
      <c r="I23" s="42">
        <v>-2.2999999999999998</v>
      </c>
      <c r="J23" s="42">
        <v>-2.5</v>
      </c>
      <c r="K23" s="42">
        <v>-2.8</v>
      </c>
      <c r="L23" s="42">
        <v>-2</v>
      </c>
      <c r="M23" s="42">
        <v>-1.8</v>
      </c>
      <c r="N23" s="42">
        <v>-2.4</v>
      </c>
      <c r="O23" s="42">
        <v>-2.2999999999999998</v>
      </c>
      <c r="R23" s="63">
        <f>F23-$E23</f>
        <v>-1</v>
      </c>
      <c r="T23" s="63"/>
      <c r="U23" s="63"/>
      <c r="V23" s="63"/>
      <c r="W23" s="63"/>
      <c r="X23" s="63"/>
      <c r="Y23" s="63"/>
      <c r="Z23" s="63"/>
      <c r="AA23" s="63"/>
      <c r="AB23" s="63"/>
    </row>
    <row r="24" spans="2:49" x14ac:dyDescent="0.3">
      <c r="B24" s="41" t="s">
        <v>140</v>
      </c>
      <c r="C24" s="42">
        <v>-0.5</v>
      </c>
      <c r="D24" s="42">
        <v>-0.5</v>
      </c>
      <c r="E24" s="42">
        <v>-4.2</v>
      </c>
      <c r="F24" s="42">
        <v>-9.5</v>
      </c>
      <c r="G24" s="42">
        <v>-8.6</v>
      </c>
      <c r="H24" s="42">
        <v>-4.2</v>
      </c>
      <c r="I24" s="42">
        <v>-1.2</v>
      </c>
      <c r="J24" s="42">
        <v>-1.2</v>
      </c>
      <c r="K24" s="42">
        <v>-1.4</v>
      </c>
      <c r="L24" s="42">
        <v>-1.4</v>
      </c>
      <c r="M24" s="42">
        <v>0.1</v>
      </c>
      <c r="N24" s="42">
        <v>-0.5</v>
      </c>
      <c r="O24" s="42">
        <v>-0.7</v>
      </c>
      <c r="R24" s="63">
        <f t="shared" si="8"/>
        <v>-5.3</v>
      </c>
      <c r="T24" s="63"/>
      <c r="U24" s="63"/>
      <c r="V24" s="63"/>
      <c r="W24" s="63"/>
      <c r="X24" s="63"/>
      <c r="Y24" s="63"/>
      <c r="Z24" s="63"/>
      <c r="AA24" s="63"/>
      <c r="AB24" s="63"/>
    </row>
    <row r="25" spans="2:49" x14ac:dyDescent="0.3">
      <c r="B25" s="41" t="s">
        <v>142</v>
      </c>
      <c r="C25" s="42">
        <v>-0.3</v>
      </c>
      <c r="D25" s="42">
        <v>-0.8</v>
      </c>
      <c r="E25" s="42">
        <v>-3.1</v>
      </c>
      <c r="F25" s="42">
        <v>-9.1</v>
      </c>
      <c r="G25" s="42">
        <v>-6.9</v>
      </c>
      <c r="H25" s="42">
        <v>-9</v>
      </c>
      <c r="I25" s="42">
        <v>-3.1</v>
      </c>
      <c r="J25" s="42">
        <v>-2.6</v>
      </c>
      <c r="K25" s="42">
        <v>-0.6</v>
      </c>
      <c r="L25" s="42">
        <v>-0.3</v>
      </c>
      <c r="M25" s="42">
        <v>0.2</v>
      </c>
      <c r="N25" s="42">
        <v>0.5</v>
      </c>
      <c r="O25" s="42">
        <v>0.6</v>
      </c>
      <c r="R25" s="63">
        <f t="shared" si="8"/>
        <v>-6</v>
      </c>
      <c r="T25" s="63"/>
      <c r="U25" s="63"/>
      <c r="V25" s="63"/>
      <c r="W25" s="63"/>
      <c r="X25" s="63"/>
      <c r="Y25" s="63"/>
      <c r="Z25" s="63"/>
      <c r="AA25" s="63"/>
      <c r="AB25" s="63"/>
    </row>
    <row r="26" spans="2:49" x14ac:dyDescent="0.3">
      <c r="B26" s="41" t="s">
        <v>134</v>
      </c>
      <c r="C26" s="42">
        <v>-3.6</v>
      </c>
      <c r="D26" s="42">
        <v>-1.9</v>
      </c>
      <c r="E26" s="42">
        <v>-3.6</v>
      </c>
      <c r="F26" s="42">
        <v>-7.3</v>
      </c>
      <c r="G26" s="42">
        <v>-7.4</v>
      </c>
      <c r="H26" s="42">
        <v>-4.9000000000000004</v>
      </c>
      <c r="I26" s="42">
        <v>-3.7</v>
      </c>
      <c r="J26" s="42">
        <v>-4.2</v>
      </c>
      <c r="K26" s="42">
        <v>-3.6</v>
      </c>
      <c r="L26" s="42">
        <v>-2.6</v>
      </c>
      <c r="M26" s="42">
        <v>-2.4</v>
      </c>
      <c r="N26" s="42">
        <v>-1.5</v>
      </c>
      <c r="O26" s="42">
        <v>-0.2</v>
      </c>
      <c r="R26" s="63">
        <f t="shared" si="8"/>
        <v>-3.6999999999999997</v>
      </c>
      <c r="T26" s="63"/>
      <c r="U26" s="63"/>
      <c r="V26" s="63"/>
      <c r="W26" s="63"/>
      <c r="X26" s="63"/>
      <c r="Y26" s="63"/>
      <c r="Z26" s="63"/>
      <c r="AA26" s="63"/>
      <c r="AB26" s="63"/>
    </row>
    <row r="27" spans="2:49" x14ac:dyDescent="0.3">
      <c r="B27" s="41" t="s">
        <v>143</v>
      </c>
      <c r="C27" s="42">
        <v>-2.1</v>
      </c>
      <c r="D27" s="42">
        <v>-2.7</v>
      </c>
      <c r="E27" s="42">
        <v>-5.4</v>
      </c>
      <c r="F27" s="42">
        <v>-9.1</v>
      </c>
      <c r="G27" s="42">
        <v>-6.9</v>
      </c>
      <c r="H27" s="42">
        <v>-5.4</v>
      </c>
      <c r="I27" s="42">
        <v>-3.7</v>
      </c>
      <c r="J27" s="42">
        <v>-2.1</v>
      </c>
      <c r="K27" s="42">
        <v>-1.2</v>
      </c>
      <c r="L27" s="42">
        <v>-0.6</v>
      </c>
      <c r="M27" s="42">
        <v>-2.6</v>
      </c>
      <c r="N27" s="42">
        <v>-2.6</v>
      </c>
      <c r="O27" s="42">
        <v>-3</v>
      </c>
      <c r="R27" s="63">
        <f t="shared" si="8"/>
        <v>-3.6999999999999993</v>
      </c>
      <c r="T27" s="63"/>
      <c r="U27" s="63"/>
      <c r="V27" s="63"/>
      <c r="W27" s="63"/>
      <c r="X27" s="63"/>
      <c r="Y27" s="63"/>
      <c r="Z27" s="63"/>
      <c r="AA27" s="63"/>
      <c r="AB27" s="63"/>
    </row>
    <row r="28" spans="2:49" x14ac:dyDescent="0.3">
      <c r="B28" s="41" t="s">
        <v>137</v>
      </c>
      <c r="C28" s="42">
        <v>-3.6</v>
      </c>
      <c r="D28" s="42">
        <v>-2.1</v>
      </c>
      <c r="E28" s="42">
        <v>-2.5</v>
      </c>
      <c r="F28" s="42">
        <v>-8.1</v>
      </c>
      <c r="G28" s="42">
        <v>-7.5</v>
      </c>
      <c r="H28" s="42">
        <v>-4.5</v>
      </c>
      <c r="I28" s="42">
        <v>-4.4000000000000004</v>
      </c>
      <c r="J28" s="42">
        <v>-2.9</v>
      </c>
      <c r="K28" s="42">
        <v>-3.1</v>
      </c>
      <c r="L28" s="42">
        <v>-2.7</v>
      </c>
      <c r="M28" s="42">
        <v>-2.5</v>
      </c>
      <c r="N28" s="42">
        <v>-1</v>
      </c>
      <c r="O28" s="42">
        <v>-1.1000000000000001</v>
      </c>
      <c r="R28" s="63">
        <f>F28-$E28</f>
        <v>-5.6</v>
      </c>
      <c r="T28" s="63"/>
      <c r="U28" s="63"/>
      <c r="V28" s="63"/>
      <c r="W28" s="63"/>
      <c r="X28" s="63"/>
      <c r="Y28" s="63"/>
      <c r="Z28" s="63"/>
      <c r="AA28" s="63"/>
      <c r="AB28" s="63"/>
    </row>
    <row r="29" spans="2:49" x14ac:dyDescent="0.3">
      <c r="B29" s="52" t="s">
        <v>171</v>
      </c>
      <c r="G29" s="11"/>
      <c r="R29" s="126">
        <f>AVERAGE(R21:R28)</f>
        <v>-3.8125</v>
      </c>
      <c r="T29" s="63"/>
      <c r="U29" s="63"/>
      <c r="V29" s="63"/>
      <c r="W29" s="63"/>
      <c r="X29" s="63"/>
      <c r="Y29" s="63"/>
      <c r="Z29" s="63"/>
      <c r="AA29" s="63"/>
      <c r="AB29" s="63"/>
    </row>
    <row r="30" spans="2:49" x14ac:dyDescent="0.3">
      <c r="G30" s="11"/>
    </row>
    <row r="31" spans="2:49" x14ac:dyDescent="0.3">
      <c r="B31" s="43" t="s">
        <v>173</v>
      </c>
      <c r="C31" s="44"/>
      <c r="D31" s="44"/>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4"/>
      <c r="AS31" s="45"/>
      <c r="AT31" s="45"/>
      <c r="AU31" s="45"/>
      <c r="AV31" s="45"/>
      <c r="AW31" s="44"/>
    </row>
    <row r="32" spans="2:49" x14ac:dyDescent="0.3">
      <c r="B32" s="72" t="s">
        <v>150</v>
      </c>
      <c r="C32" s="73">
        <v>2005</v>
      </c>
      <c r="D32" s="74">
        <v>2006</v>
      </c>
      <c r="E32" s="74">
        <v>2007</v>
      </c>
      <c r="F32" s="74">
        <v>2008</v>
      </c>
      <c r="G32" s="74">
        <v>2009</v>
      </c>
      <c r="H32" s="74">
        <v>2010</v>
      </c>
      <c r="I32" s="74">
        <v>2011</v>
      </c>
      <c r="J32" s="74">
        <v>2012</v>
      </c>
      <c r="K32" s="74">
        <v>2013</v>
      </c>
      <c r="L32" s="74">
        <v>2014</v>
      </c>
      <c r="M32" s="74">
        <v>2015</v>
      </c>
      <c r="N32" s="74">
        <v>2016</v>
      </c>
      <c r="O32" s="74">
        <v>2017</v>
      </c>
      <c r="P32" s="74">
        <v>2018</v>
      </c>
      <c r="Q32" s="74">
        <v>2019</v>
      </c>
      <c r="R32" s="74">
        <v>2020</v>
      </c>
      <c r="S32" s="74">
        <v>2021</v>
      </c>
      <c r="T32" s="74">
        <v>2022</v>
      </c>
      <c r="U32" s="74">
        <v>2023</v>
      </c>
      <c r="V32" s="74">
        <v>2024</v>
      </c>
      <c r="W32" s="74">
        <v>2025</v>
      </c>
      <c r="X32" s="74">
        <v>2026</v>
      </c>
      <c r="Y32" s="74">
        <v>2027</v>
      </c>
      <c r="Z32" s="74">
        <v>2028</v>
      </c>
      <c r="AA32" s="74">
        <v>2029</v>
      </c>
      <c r="AB32" s="74">
        <v>2030</v>
      </c>
      <c r="AC32" s="74">
        <v>2031</v>
      </c>
      <c r="AD32" s="74">
        <v>2032</v>
      </c>
      <c r="AE32" s="74">
        <v>2033</v>
      </c>
      <c r="AF32" s="74">
        <v>2034</v>
      </c>
      <c r="AG32" s="74">
        <v>2035</v>
      </c>
      <c r="AH32" s="74">
        <v>2036</v>
      </c>
      <c r="AI32" s="74">
        <v>2037</v>
      </c>
      <c r="AJ32" s="74">
        <v>2038</v>
      </c>
      <c r="AK32" s="74">
        <v>2039</v>
      </c>
      <c r="AL32" s="74">
        <v>2040</v>
      </c>
      <c r="AM32" s="74">
        <v>2041</v>
      </c>
      <c r="AN32" s="74">
        <v>2042</v>
      </c>
      <c r="AO32" s="74">
        <v>2043</v>
      </c>
      <c r="AP32" s="74">
        <v>2044</v>
      </c>
      <c r="AQ32" s="73">
        <v>2045</v>
      </c>
      <c r="AR32" s="74">
        <v>2046</v>
      </c>
      <c r="AS32" s="74">
        <v>2047</v>
      </c>
      <c r="AT32" s="74">
        <v>2048</v>
      </c>
      <c r="AU32" s="74">
        <v>2049</v>
      </c>
      <c r="AV32" s="75">
        <v>2050</v>
      </c>
    </row>
    <row r="33" spans="1:48" x14ac:dyDescent="0.3">
      <c r="B33" s="76" t="s">
        <v>31</v>
      </c>
      <c r="C33" s="46">
        <v>0.84905660377358494</v>
      </c>
      <c r="D33" s="45">
        <v>0.86163522012578619</v>
      </c>
      <c r="E33" s="45">
        <v>0.87421383647798745</v>
      </c>
      <c r="F33" s="45">
        <v>0.8867924528301887</v>
      </c>
      <c r="G33" s="45">
        <v>0.89937106918238996</v>
      </c>
      <c r="H33" s="45">
        <v>0.91194968553459121</v>
      </c>
      <c r="I33" s="45">
        <v>0.92452830188679247</v>
      </c>
      <c r="J33" s="45">
        <v>0.93710691823899372</v>
      </c>
      <c r="K33" s="45">
        <v>0.94968553459119498</v>
      </c>
      <c r="L33" s="45">
        <v>0.96226415094339623</v>
      </c>
      <c r="M33" s="45">
        <v>0.97484276729559749</v>
      </c>
      <c r="N33" s="45">
        <v>0.98742138364779874</v>
      </c>
      <c r="O33" s="45">
        <v>1</v>
      </c>
      <c r="P33" s="45">
        <v>1.0125786163522013</v>
      </c>
      <c r="Q33" s="45">
        <v>1.0251572327044025</v>
      </c>
      <c r="R33" s="45">
        <v>1.0377358490566038</v>
      </c>
      <c r="S33" s="45">
        <v>1.050314465408805</v>
      </c>
      <c r="T33" s="45">
        <v>1.0628930817610063</v>
      </c>
      <c r="U33" s="45">
        <v>1.0754716981132075</v>
      </c>
      <c r="V33" s="45">
        <v>1.0880503144654088</v>
      </c>
      <c r="W33" s="45">
        <v>1.10062893081761</v>
      </c>
      <c r="X33" s="45">
        <v>1.1132075471698113</v>
      </c>
      <c r="Y33" s="45">
        <v>1.1257861635220126</v>
      </c>
      <c r="Z33" s="45">
        <v>1.1383647798742138</v>
      </c>
      <c r="AA33" s="45">
        <v>1.1509433962264151</v>
      </c>
      <c r="AB33" s="45">
        <v>1.1635220125786163</v>
      </c>
      <c r="AC33" s="45">
        <v>1.1761006289308176</v>
      </c>
      <c r="AD33" s="45">
        <v>1.1886792452830188</v>
      </c>
      <c r="AE33" s="45">
        <v>1.2012578616352201</v>
      </c>
      <c r="AF33" s="45">
        <v>1.2138364779874213</v>
      </c>
      <c r="AG33" s="45">
        <v>1.2264150943396226</v>
      </c>
      <c r="AH33" s="45">
        <v>1.2389937106918238</v>
      </c>
      <c r="AI33" s="45">
        <v>1.2515723270440251</v>
      </c>
      <c r="AJ33" s="45">
        <v>1.2641509433962264</v>
      </c>
      <c r="AK33" s="45">
        <v>1.2767295597484276</v>
      </c>
      <c r="AL33" s="45">
        <v>1.2893081761006289</v>
      </c>
      <c r="AM33" s="45">
        <v>1.3018867924528301</v>
      </c>
      <c r="AN33" s="45">
        <v>1.3144654088050314</v>
      </c>
      <c r="AO33" s="45">
        <v>1.3270440251572326</v>
      </c>
      <c r="AP33" s="45">
        <v>1.3396226415094339</v>
      </c>
      <c r="AQ33" s="45">
        <v>1.3522012578616351</v>
      </c>
      <c r="AR33" s="45">
        <v>1.3647798742138364</v>
      </c>
      <c r="AS33" s="45">
        <v>1.3773584905660377</v>
      </c>
      <c r="AT33" s="45">
        <v>1.3899371069182389</v>
      </c>
      <c r="AU33" s="45">
        <v>1.4025157232704402</v>
      </c>
      <c r="AV33" s="77">
        <v>1.415094339622641</v>
      </c>
    </row>
    <row r="34" spans="1:48" x14ac:dyDescent="0.3">
      <c r="B34" s="76" t="s">
        <v>28</v>
      </c>
      <c r="C34" s="47">
        <v>0.85400000000000009</v>
      </c>
      <c r="D34" s="45">
        <v>0.86213333333333342</v>
      </c>
      <c r="E34" s="45">
        <v>0.87026666666666674</v>
      </c>
      <c r="F34" s="45">
        <v>0.87840000000000007</v>
      </c>
      <c r="G34" s="45">
        <v>0.8865333333333334</v>
      </c>
      <c r="H34" s="45">
        <v>0.89466666666666672</v>
      </c>
      <c r="I34" s="45">
        <v>0.90280000000000005</v>
      </c>
      <c r="J34" s="45">
        <v>0.91093333333333337</v>
      </c>
      <c r="K34" s="45">
        <v>0.9190666666666667</v>
      </c>
      <c r="L34" s="45">
        <v>0.92720000000000002</v>
      </c>
      <c r="M34" s="45">
        <v>0.93533333333333335</v>
      </c>
      <c r="N34" s="45">
        <v>0.94346666666666668</v>
      </c>
      <c r="O34" s="45">
        <v>0.9516</v>
      </c>
      <c r="P34" s="45">
        <v>0.95973333333333333</v>
      </c>
      <c r="Q34" s="45">
        <v>0.96786666666666665</v>
      </c>
      <c r="R34" s="45">
        <v>0.97599999999999998</v>
      </c>
      <c r="S34" s="45">
        <v>0.9841333333333333</v>
      </c>
      <c r="T34" s="45">
        <v>0.99226666666666663</v>
      </c>
      <c r="U34" s="45">
        <v>1.0004</v>
      </c>
      <c r="V34" s="45">
        <v>1.0085333333333333</v>
      </c>
      <c r="W34" s="45">
        <v>1.0166666666666666</v>
      </c>
      <c r="X34" s="45">
        <v>1.0247999999999999</v>
      </c>
      <c r="Y34" s="45">
        <v>1.0329333333333333</v>
      </c>
      <c r="Z34" s="45">
        <v>1.0410666666666666</v>
      </c>
      <c r="AA34" s="45">
        <v>1.0491999999999999</v>
      </c>
      <c r="AB34" s="45">
        <v>1.0573333333333332</v>
      </c>
      <c r="AC34" s="45">
        <v>1.0654666666666666</v>
      </c>
      <c r="AD34" s="45">
        <v>1.0735999999999999</v>
      </c>
      <c r="AE34" s="45">
        <v>1.0817333333333332</v>
      </c>
      <c r="AF34" s="45">
        <v>1.0898666666666665</v>
      </c>
      <c r="AG34" s="45">
        <v>1.0979999999999999</v>
      </c>
      <c r="AH34" s="45">
        <v>1.1061333333333332</v>
      </c>
      <c r="AI34" s="45">
        <v>1.1142666666666665</v>
      </c>
      <c r="AJ34" s="45">
        <v>1.1223999999999998</v>
      </c>
      <c r="AK34" s="45">
        <v>1.1305333333333332</v>
      </c>
      <c r="AL34" s="45">
        <v>1.1386666666666665</v>
      </c>
      <c r="AM34" s="45">
        <v>1.1467999999999998</v>
      </c>
      <c r="AN34" s="45">
        <v>1.1549333333333331</v>
      </c>
      <c r="AO34" s="45">
        <v>1.1630666666666665</v>
      </c>
      <c r="AP34" s="45">
        <v>1.1711999999999998</v>
      </c>
      <c r="AQ34" s="45">
        <v>1.1793333333333331</v>
      </c>
      <c r="AR34" s="45">
        <v>1.1874666666666664</v>
      </c>
      <c r="AS34" s="45">
        <v>1.1955999999999998</v>
      </c>
      <c r="AT34" s="45">
        <v>1.2037333333333331</v>
      </c>
      <c r="AU34" s="45">
        <v>1.2118666666666664</v>
      </c>
      <c r="AV34" s="77">
        <v>1.2199999999999998</v>
      </c>
    </row>
    <row r="35" spans="1:48" x14ac:dyDescent="0.3">
      <c r="B35" s="76" t="s">
        <v>131</v>
      </c>
      <c r="C35" s="47">
        <v>1.3000000000000007</v>
      </c>
      <c r="D35" s="45">
        <v>1.3333333333333339</v>
      </c>
      <c r="E35" s="45">
        <v>1.3666666666666671</v>
      </c>
      <c r="F35" s="45">
        <v>1.4000000000000004</v>
      </c>
      <c r="G35" s="45">
        <v>1.4333333333333336</v>
      </c>
      <c r="H35" s="45">
        <v>1.4666666666666668</v>
      </c>
      <c r="I35" s="45">
        <v>1.5</v>
      </c>
      <c r="J35" s="45">
        <v>1.5333333333333332</v>
      </c>
      <c r="K35" s="45">
        <v>1.5666666666666664</v>
      </c>
      <c r="L35" s="45">
        <v>1.5999999999999996</v>
      </c>
      <c r="M35" s="45">
        <v>1.6333333333333329</v>
      </c>
      <c r="N35" s="45">
        <v>1.6666666666666661</v>
      </c>
      <c r="O35" s="45">
        <v>1.6999999999999993</v>
      </c>
      <c r="P35" s="45">
        <v>1.7333333333333325</v>
      </c>
      <c r="Q35" s="45">
        <v>1.7666666666666657</v>
      </c>
      <c r="R35" s="45">
        <v>1.7999999999999989</v>
      </c>
      <c r="S35" s="45">
        <v>1.8333333333333321</v>
      </c>
      <c r="T35" s="45">
        <v>1.8666666666666654</v>
      </c>
      <c r="U35" s="45">
        <v>1.8999999999999986</v>
      </c>
      <c r="V35" s="45">
        <v>1.9333333333333318</v>
      </c>
      <c r="W35" s="45">
        <v>1.966666666666665</v>
      </c>
      <c r="X35" s="45">
        <v>1.9999999999999982</v>
      </c>
      <c r="Y35" s="45">
        <v>2.0333333333333314</v>
      </c>
      <c r="Z35" s="45">
        <v>2.0666666666666647</v>
      </c>
      <c r="AA35" s="45">
        <v>2.0999999999999979</v>
      </c>
      <c r="AB35" s="45">
        <v>2.1333333333333311</v>
      </c>
      <c r="AC35" s="45">
        <v>2.1666666666666643</v>
      </c>
      <c r="AD35" s="45">
        <v>2.1999999999999975</v>
      </c>
      <c r="AE35" s="45">
        <v>2.2333333333333307</v>
      </c>
      <c r="AF35" s="45">
        <v>2.2666666666666639</v>
      </c>
      <c r="AG35" s="45">
        <v>2.2999999999999972</v>
      </c>
      <c r="AH35" s="45">
        <v>2.3333333333333304</v>
      </c>
      <c r="AI35" s="45">
        <v>2.3666666666666636</v>
      </c>
      <c r="AJ35" s="45">
        <v>2.3999999999999968</v>
      </c>
      <c r="AK35" s="45">
        <v>2.43333333333333</v>
      </c>
      <c r="AL35" s="45">
        <v>2.4666666666666632</v>
      </c>
      <c r="AM35" s="45">
        <v>2.4999999999999964</v>
      </c>
      <c r="AN35" s="45">
        <v>2.5333333333333297</v>
      </c>
      <c r="AO35" s="45">
        <v>2.5666666666666629</v>
      </c>
      <c r="AP35" s="45">
        <v>2.5999999999999961</v>
      </c>
      <c r="AQ35" s="45">
        <v>2.6333333333333293</v>
      </c>
      <c r="AR35" s="45">
        <v>2.6666666666666625</v>
      </c>
      <c r="AS35" s="45">
        <v>2.6999999999999957</v>
      </c>
      <c r="AT35" s="45">
        <v>2.733333333333329</v>
      </c>
      <c r="AU35" s="45">
        <v>2.7666666666666622</v>
      </c>
      <c r="AV35" s="77">
        <v>2.8</v>
      </c>
    </row>
    <row r="36" spans="1:48" x14ac:dyDescent="0.3">
      <c r="B36" s="76" t="s">
        <v>140</v>
      </c>
      <c r="C36" s="47">
        <v>0.25822784810126453</v>
      </c>
      <c r="D36" s="45">
        <v>0.32137834036568086</v>
      </c>
      <c r="E36" s="45">
        <v>0.38452883263009718</v>
      </c>
      <c r="F36" s="45">
        <v>0.44767932489451351</v>
      </c>
      <c r="G36" s="45">
        <v>0.51082981715892983</v>
      </c>
      <c r="H36" s="45">
        <v>0.57398030942334621</v>
      </c>
      <c r="I36" s="45">
        <v>0.63713080168776259</v>
      </c>
      <c r="J36" s="45">
        <v>0.70028129395217897</v>
      </c>
      <c r="K36" s="45">
        <v>0.76343178621659535</v>
      </c>
      <c r="L36" s="45">
        <v>0.82658227848101173</v>
      </c>
      <c r="M36" s="45">
        <v>0.88973277074542811</v>
      </c>
      <c r="N36" s="45">
        <v>0.95288326300984449</v>
      </c>
      <c r="O36" s="45">
        <v>1.0160337552742609</v>
      </c>
      <c r="P36" s="45">
        <v>1.0791842475386773</v>
      </c>
      <c r="Q36" s="45">
        <v>1.1423347398030936</v>
      </c>
      <c r="R36" s="45">
        <v>1.20548523206751</v>
      </c>
      <c r="S36" s="45">
        <v>1.2686357243319264</v>
      </c>
      <c r="T36" s="45">
        <v>1.3317862165963428</v>
      </c>
      <c r="U36" s="45">
        <v>1.3949367088607592</v>
      </c>
      <c r="V36" s="45">
        <v>1.4580872011251755</v>
      </c>
      <c r="W36" s="45">
        <v>1.5212376933895919</v>
      </c>
      <c r="X36" s="45">
        <v>1.5843881856540083</v>
      </c>
      <c r="Y36" s="45">
        <v>1.6475386779184247</v>
      </c>
      <c r="Z36" s="45">
        <v>1.7106891701828411</v>
      </c>
      <c r="AA36" s="45">
        <v>1.7738396624472574</v>
      </c>
      <c r="AB36" s="45">
        <v>1.8369901547116738</v>
      </c>
      <c r="AC36" s="45">
        <v>1.9001406469760902</v>
      </c>
      <c r="AD36" s="45">
        <v>1.9632911392405066</v>
      </c>
      <c r="AE36" s="45">
        <v>2.0264416315049227</v>
      </c>
      <c r="AF36" s="45">
        <v>2.0895921237693389</v>
      </c>
      <c r="AG36" s="45">
        <v>2.1527426160337551</v>
      </c>
      <c r="AH36" s="45">
        <v>2.2158931082981712</v>
      </c>
      <c r="AI36" s="45">
        <v>2.2790436005625874</v>
      </c>
      <c r="AJ36" s="45">
        <v>2.3421940928270035</v>
      </c>
      <c r="AK36" s="45">
        <v>2.4053445850914197</v>
      </c>
      <c r="AL36" s="45">
        <v>2.4684950773558358</v>
      </c>
      <c r="AM36" s="45">
        <v>2.531645569620252</v>
      </c>
      <c r="AN36" s="45">
        <v>2.5947960618846682</v>
      </c>
      <c r="AO36" s="45">
        <v>2.6579465541490843</v>
      </c>
      <c r="AP36" s="45">
        <v>2.7210970464135005</v>
      </c>
      <c r="AQ36" s="45">
        <v>2.7842475386779166</v>
      </c>
      <c r="AR36" s="45">
        <v>2.8473980309423328</v>
      </c>
      <c r="AS36" s="45">
        <v>2.9105485232067489</v>
      </c>
      <c r="AT36" s="45">
        <v>2.9736990154711651</v>
      </c>
      <c r="AU36" s="45">
        <v>3.0368495077355813</v>
      </c>
      <c r="AV36" s="77">
        <v>3.0999999999999996</v>
      </c>
    </row>
    <row r="37" spans="1:48" x14ac:dyDescent="0.3">
      <c r="B37" s="76" t="s">
        <v>142</v>
      </c>
      <c r="C37" s="47">
        <v>0.39999999999999947</v>
      </c>
      <c r="D37" s="45">
        <v>0.42666666666666614</v>
      </c>
      <c r="E37" s="45">
        <v>0.45333333333333281</v>
      </c>
      <c r="F37" s="45">
        <v>0.47999999999999948</v>
      </c>
      <c r="G37" s="45">
        <v>0.50666666666666615</v>
      </c>
      <c r="H37" s="45">
        <v>0.53333333333333288</v>
      </c>
      <c r="I37" s="45">
        <v>0.55999999999999961</v>
      </c>
      <c r="J37" s="45">
        <v>0.58666666666666634</v>
      </c>
      <c r="K37" s="45">
        <v>0.61333333333333306</v>
      </c>
      <c r="L37" s="45">
        <v>0.63999999999999979</v>
      </c>
      <c r="M37" s="45">
        <v>0.66666666666666652</v>
      </c>
      <c r="N37" s="45">
        <v>0.69333333333333325</v>
      </c>
      <c r="O37" s="45">
        <v>0.72</v>
      </c>
      <c r="P37" s="45">
        <v>0.7466666666666667</v>
      </c>
      <c r="Q37" s="45">
        <v>0.77333333333333343</v>
      </c>
      <c r="R37" s="45">
        <v>0.80000000000000016</v>
      </c>
      <c r="S37" s="45">
        <v>0.82666666666666688</v>
      </c>
      <c r="T37" s="45">
        <v>0.85333333333333361</v>
      </c>
      <c r="U37" s="45">
        <v>0.88000000000000034</v>
      </c>
      <c r="V37" s="45">
        <v>0.90666666666666706</v>
      </c>
      <c r="W37" s="45">
        <v>0.93333333333333379</v>
      </c>
      <c r="X37" s="45">
        <v>0.96000000000000052</v>
      </c>
      <c r="Y37" s="45">
        <v>0.98666666666666725</v>
      </c>
      <c r="Z37" s="45">
        <v>1.0133333333333339</v>
      </c>
      <c r="AA37" s="45">
        <v>1.0400000000000005</v>
      </c>
      <c r="AB37" s="45">
        <v>1.0666666666666671</v>
      </c>
      <c r="AC37" s="45">
        <v>1.0933333333333337</v>
      </c>
      <c r="AD37" s="45">
        <v>1.1200000000000003</v>
      </c>
      <c r="AE37" s="45">
        <v>1.1466666666666669</v>
      </c>
      <c r="AF37" s="45">
        <v>1.1733333333333336</v>
      </c>
      <c r="AG37" s="45">
        <v>1.2000000000000002</v>
      </c>
      <c r="AH37" s="45">
        <v>1.2266666666666668</v>
      </c>
      <c r="AI37" s="45">
        <v>1.2533333333333334</v>
      </c>
      <c r="AJ37" s="45">
        <v>1.28</v>
      </c>
      <c r="AK37" s="45">
        <v>1.3066666666666666</v>
      </c>
      <c r="AL37" s="45">
        <v>1.3333333333333333</v>
      </c>
      <c r="AM37" s="45">
        <v>1.3599999999999999</v>
      </c>
      <c r="AN37" s="45">
        <v>1.3866666666666665</v>
      </c>
      <c r="AO37" s="45">
        <v>1.4133333333333331</v>
      </c>
      <c r="AP37" s="45">
        <v>1.4399999999999997</v>
      </c>
      <c r="AQ37" s="45">
        <v>1.4666666666666663</v>
      </c>
      <c r="AR37" s="45">
        <v>1.493333333333333</v>
      </c>
      <c r="AS37" s="45">
        <v>1.5199999999999996</v>
      </c>
      <c r="AT37" s="45">
        <v>1.5466666666666662</v>
      </c>
      <c r="AU37" s="45">
        <v>1.5733333333333328</v>
      </c>
      <c r="AV37" s="77">
        <v>1.6000000000000005</v>
      </c>
    </row>
    <row r="38" spans="1:48" x14ac:dyDescent="0.3">
      <c r="B38" s="76" t="s">
        <v>134</v>
      </c>
      <c r="C38" s="47">
        <v>1.5000000000000009</v>
      </c>
      <c r="D38" s="45">
        <v>1.5155555555555564</v>
      </c>
      <c r="E38" s="45">
        <v>1.531111111111112</v>
      </c>
      <c r="F38" s="45">
        <v>1.5466666666666675</v>
      </c>
      <c r="G38" s="45">
        <v>1.5622222222222231</v>
      </c>
      <c r="H38" s="45">
        <v>1.5777777777777786</v>
      </c>
      <c r="I38" s="45">
        <v>1.5933333333333342</v>
      </c>
      <c r="J38" s="45">
        <v>1.6088888888888897</v>
      </c>
      <c r="K38" s="45">
        <v>1.6244444444444452</v>
      </c>
      <c r="L38" s="45">
        <v>1.6400000000000008</v>
      </c>
      <c r="M38" s="45">
        <v>1.6555555555555563</v>
      </c>
      <c r="N38" s="45">
        <v>1.6711111111111119</v>
      </c>
      <c r="O38" s="45">
        <v>1.6866666666666674</v>
      </c>
      <c r="P38" s="45">
        <v>1.702222222222223</v>
      </c>
      <c r="Q38" s="45">
        <v>1.7177777777777785</v>
      </c>
      <c r="R38" s="45">
        <v>1.7333333333333341</v>
      </c>
      <c r="S38" s="45">
        <v>1.7488888888888896</v>
      </c>
      <c r="T38" s="45">
        <v>1.7644444444444451</v>
      </c>
      <c r="U38" s="45">
        <v>1.7800000000000007</v>
      </c>
      <c r="V38" s="45">
        <v>1.7955555555555562</v>
      </c>
      <c r="W38" s="45">
        <v>1.8111111111111118</v>
      </c>
      <c r="X38" s="45">
        <v>1.8266666666666673</v>
      </c>
      <c r="Y38" s="45">
        <v>1.8422222222222229</v>
      </c>
      <c r="Z38" s="45">
        <v>1.8577777777777784</v>
      </c>
      <c r="AA38" s="45">
        <v>1.873333333333334</v>
      </c>
      <c r="AB38" s="45">
        <v>1.8888888888888895</v>
      </c>
      <c r="AC38" s="45">
        <v>1.9044444444444451</v>
      </c>
      <c r="AD38" s="45">
        <v>1.9200000000000006</v>
      </c>
      <c r="AE38" s="45">
        <v>1.9355555555555561</v>
      </c>
      <c r="AF38" s="45">
        <v>1.9511111111111117</v>
      </c>
      <c r="AG38" s="45">
        <v>1.9666666666666672</v>
      </c>
      <c r="AH38" s="45">
        <v>1.9822222222222228</v>
      </c>
      <c r="AI38" s="45">
        <v>1.9977777777777783</v>
      </c>
      <c r="AJ38" s="45">
        <v>2.0133333333333336</v>
      </c>
      <c r="AK38" s="45">
        <v>2.028888888888889</v>
      </c>
      <c r="AL38" s="45">
        <v>2.0444444444444443</v>
      </c>
      <c r="AM38" s="45">
        <v>2.0599999999999996</v>
      </c>
      <c r="AN38" s="45">
        <v>2.0755555555555549</v>
      </c>
      <c r="AO38" s="45">
        <v>2.0911111111111103</v>
      </c>
      <c r="AP38" s="45">
        <v>2.1066666666666656</v>
      </c>
      <c r="AQ38" s="45">
        <v>2.1222222222222209</v>
      </c>
      <c r="AR38" s="45">
        <v>2.1377777777777762</v>
      </c>
      <c r="AS38" s="45">
        <v>2.1533333333333315</v>
      </c>
      <c r="AT38" s="45">
        <v>2.1688888888888869</v>
      </c>
      <c r="AU38" s="45">
        <v>2.1844444444444422</v>
      </c>
      <c r="AV38" s="77">
        <v>2.1999999999999993</v>
      </c>
    </row>
    <row r="39" spans="1:48" x14ac:dyDescent="0.3">
      <c r="B39" s="76" t="s">
        <v>143</v>
      </c>
      <c r="C39" s="48">
        <v>0</v>
      </c>
      <c r="D39" s="49">
        <v>0</v>
      </c>
      <c r="E39" s="49">
        <v>0</v>
      </c>
      <c r="F39" s="49">
        <v>0.1</v>
      </c>
      <c r="G39" s="49">
        <v>0.2</v>
      </c>
      <c r="H39" s="48">
        <v>0.26357827476038409</v>
      </c>
      <c r="I39" s="50">
        <v>0.3373801916932912</v>
      </c>
      <c r="J39" s="50">
        <v>0.41118210862619831</v>
      </c>
      <c r="K39" s="50">
        <v>0.48498402555910547</v>
      </c>
      <c r="L39" s="50">
        <v>0.55878594249201252</v>
      </c>
      <c r="M39" s="47">
        <v>0.63258785942491969</v>
      </c>
      <c r="N39" s="45">
        <v>0.65066179826563175</v>
      </c>
      <c r="O39" s="45">
        <v>0.66873573710634382</v>
      </c>
      <c r="P39" s="45">
        <v>0.68680967594705589</v>
      </c>
      <c r="Q39" s="45">
        <v>0.70488361478776795</v>
      </c>
      <c r="R39" s="45">
        <v>0.72295755362848002</v>
      </c>
      <c r="S39" s="45">
        <v>0.74103149246919209</v>
      </c>
      <c r="T39" s="45">
        <v>0.75910543130990416</v>
      </c>
      <c r="U39" s="45">
        <v>0.77717937015061622</v>
      </c>
      <c r="V39" s="45">
        <v>0.79525330899132829</v>
      </c>
      <c r="W39" s="45">
        <v>0.81332724783204036</v>
      </c>
      <c r="X39" s="45">
        <v>0.83140118667275242</v>
      </c>
      <c r="Y39" s="45">
        <v>0.84947512551346449</v>
      </c>
      <c r="Z39" s="45">
        <v>0.86754906435417656</v>
      </c>
      <c r="AA39" s="45">
        <v>0.88562300319488862</v>
      </c>
      <c r="AB39" s="45">
        <v>0.90369694203560069</v>
      </c>
      <c r="AC39" s="45">
        <v>0.92177088087631276</v>
      </c>
      <c r="AD39" s="45">
        <v>0.93984481971702483</v>
      </c>
      <c r="AE39" s="45">
        <v>0.95791875855773689</v>
      </c>
      <c r="AF39" s="45">
        <v>0.97599269739844896</v>
      </c>
      <c r="AG39" s="45">
        <v>0.99406663623916103</v>
      </c>
      <c r="AH39" s="45">
        <v>1.0121405750798731</v>
      </c>
      <c r="AI39" s="45">
        <v>1.0302145139205852</v>
      </c>
      <c r="AJ39" s="45">
        <v>1.0482884527612972</v>
      </c>
      <c r="AK39" s="45">
        <v>1.0663623916020093</v>
      </c>
      <c r="AL39" s="45">
        <v>1.0844363304427214</v>
      </c>
      <c r="AM39" s="45">
        <v>1.1025102692834334</v>
      </c>
      <c r="AN39" s="45">
        <v>1.1205842081241455</v>
      </c>
      <c r="AO39" s="45">
        <v>1.1386581469648576</v>
      </c>
      <c r="AP39" s="45">
        <v>1.1567320858055696</v>
      </c>
      <c r="AQ39" s="45">
        <v>1.1748060246462817</v>
      </c>
      <c r="AR39" s="45">
        <v>1.1928799634869938</v>
      </c>
      <c r="AS39" s="45">
        <v>1.2109539023277058</v>
      </c>
      <c r="AT39" s="45">
        <v>1.2290278411684179</v>
      </c>
      <c r="AU39" s="45">
        <v>1.24710178000913</v>
      </c>
      <c r="AV39" s="77">
        <v>1.2651757188498403</v>
      </c>
    </row>
    <row r="40" spans="1:48" x14ac:dyDescent="0.3">
      <c r="B40" s="76" t="s">
        <v>137</v>
      </c>
      <c r="C40" s="47">
        <v>1.3000000000000007</v>
      </c>
      <c r="D40" s="45">
        <v>1.3133333333333339</v>
      </c>
      <c r="E40" s="45">
        <v>1.3266666666666671</v>
      </c>
      <c r="F40" s="45">
        <v>1.3400000000000003</v>
      </c>
      <c r="G40" s="45">
        <v>1.3533333333333335</v>
      </c>
      <c r="H40" s="45">
        <v>1.3666666666666667</v>
      </c>
      <c r="I40" s="45">
        <v>1.38</v>
      </c>
      <c r="J40" s="45">
        <v>1.3933333333333331</v>
      </c>
      <c r="K40" s="45">
        <v>1.4066666666666663</v>
      </c>
      <c r="L40" s="45">
        <v>1.4199999999999995</v>
      </c>
      <c r="M40" s="45">
        <v>1.4333333333333327</v>
      </c>
      <c r="N40" s="45">
        <v>1.4466666666666659</v>
      </c>
      <c r="O40" s="45">
        <v>1.4599999999999991</v>
      </c>
      <c r="P40" s="45">
        <v>1.4733333333333323</v>
      </c>
      <c r="Q40" s="45">
        <v>1.4866666666666655</v>
      </c>
      <c r="R40" s="45">
        <v>1.4999999999999987</v>
      </c>
      <c r="S40" s="45">
        <v>1.5133333333333319</v>
      </c>
      <c r="T40" s="45">
        <v>1.5266666666666651</v>
      </c>
      <c r="U40" s="45">
        <v>1.5399999999999983</v>
      </c>
      <c r="V40" s="45">
        <v>1.5533333333333315</v>
      </c>
      <c r="W40" s="45">
        <v>1.5666666666666647</v>
      </c>
      <c r="X40" s="45">
        <v>1.5799999999999979</v>
      </c>
      <c r="Y40" s="45">
        <v>1.593333333333331</v>
      </c>
      <c r="Z40" s="45">
        <v>1.6066666666666642</v>
      </c>
      <c r="AA40" s="45">
        <v>1.6199999999999974</v>
      </c>
      <c r="AB40" s="45">
        <v>1.6333333333333306</v>
      </c>
      <c r="AC40" s="45">
        <v>1.6466666666666638</v>
      </c>
      <c r="AD40" s="45">
        <v>1.659999999999997</v>
      </c>
      <c r="AE40" s="45">
        <v>1.6733333333333302</v>
      </c>
      <c r="AF40" s="45">
        <v>1.6866666666666634</v>
      </c>
      <c r="AG40" s="45">
        <v>1.6999999999999966</v>
      </c>
      <c r="AH40" s="45">
        <v>1.7133333333333298</v>
      </c>
      <c r="AI40" s="45">
        <v>1.726666666666663</v>
      </c>
      <c r="AJ40" s="45">
        <v>1.7399999999999962</v>
      </c>
      <c r="AK40" s="45">
        <v>1.7533333333333294</v>
      </c>
      <c r="AL40" s="45">
        <v>1.7666666666666626</v>
      </c>
      <c r="AM40" s="45">
        <v>1.7799999999999958</v>
      </c>
      <c r="AN40" s="45">
        <v>1.793333333333329</v>
      </c>
      <c r="AO40" s="45">
        <v>1.8066666666666622</v>
      </c>
      <c r="AP40" s="45">
        <v>1.8199999999999954</v>
      </c>
      <c r="AQ40" s="45">
        <v>1.8333333333333286</v>
      </c>
      <c r="AR40" s="45">
        <v>1.8466666666666618</v>
      </c>
      <c r="AS40" s="45">
        <v>1.859999999999995</v>
      </c>
      <c r="AT40" s="45">
        <v>1.8733333333333282</v>
      </c>
      <c r="AU40" s="45">
        <v>1.8866666666666614</v>
      </c>
      <c r="AV40" s="77">
        <v>1.8999999999999995</v>
      </c>
    </row>
    <row r="41" spans="1:48" x14ac:dyDescent="0.3">
      <c r="B41" s="127" t="s">
        <v>174</v>
      </c>
      <c r="C41" s="128">
        <v>0.80766055648435642</v>
      </c>
      <c r="D41" s="129">
        <v>0.83276884983601651</v>
      </c>
      <c r="E41" s="129">
        <v>0.85787714318767661</v>
      </c>
      <c r="F41" s="129">
        <v>0.8829854365393367</v>
      </c>
      <c r="G41" s="129">
        <v>0.90809372989099679</v>
      </c>
      <c r="H41" s="129">
        <v>0.93320202324265689</v>
      </c>
      <c r="I41" s="129">
        <v>0.95831031659431698</v>
      </c>
      <c r="J41" s="129">
        <v>0.98341860994597707</v>
      </c>
      <c r="K41" s="129">
        <v>1.0085269032976372</v>
      </c>
      <c r="L41" s="129">
        <v>1.0336351966492971</v>
      </c>
      <c r="M41" s="129">
        <v>1.0587434900009571</v>
      </c>
      <c r="N41" s="129">
        <v>1.0838517833526171</v>
      </c>
      <c r="O41" s="129">
        <v>1.1089600767042771</v>
      </c>
      <c r="P41" s="129">
        <v>1.1340683700559371</v>
      </c>
      <c r="Q41" s="129">
        <v>1.1591766634075971</v>
      </c>
      <c r="R41" s="129">
        <v>1.184284956759257</v>
      </c>
      <c r="S41" s="129">
        <v>1.209393250110917</v>
      </c>
      <c r="T41" s="129">
        <v>1.234501543462577</v>
      </c>
      <c r="U41" s="129">
        <v>1.259609836814237</v>
      </c>
      <c r="V41" s="129">
        <v>1.284718130165897</v>
      </c>
      <c r="W41" s="129">
        <v>1.309826423517557</v>
      </c>
      <c r="X41" s="129">
        <v>1.3349347168692169</v>
      </c>
      <c r="Y41" s="129">
        <v>1.3600430102208769</v>
      </c>
      <c r="Z41" s="129">
        <v>1.3851513035725369</v>
      </c>
      <c r="AA41" s="129">
        <v>1.4102595969241969</v>
      </c>
      <c r="AB41" s="129">
        <v>1.4353678902758569</v>
      </c>
      <c r="AC41" s="129">
        <v>1.4604761836275169</v>
      </c>
      <c r="AD41" s="129">
        <v>1.4855844769791768</v>
      </c>
      <c r="AE41" s="129">
        <v>1.5106927703308368</v>
      </c>
      <c r="AF41" s="129">
        <v>1.5358010636824968</v>
      </c>
      <c r="AG41" s="129">
        <v>1.5609093570341568</v>
      </c>
      <c r="AH41" s="129">
        <v>1.5860176503858168</v>
      </c>
      <c r="AI41" s="129">
        <v>1.6111259437374768</v>
      </c>
      <c r="AJ41" s="129">
        <v>1.6362342370891367</v>
      </c>
      <c r="AK41" s="129">
        <v>1.6613425304407967</v>
      </c>
      <c r="AL41" s="129">
        <v>1.6864508237924567</v>
      </c>
      <c r="AM41" s="129">
        <v>1.7115591171441167</v>
      </c>
      <c r="AN41" s="129">
        <v>1.7366674104957767</v>
      </c>
      <c r="AO41" s="129">
        <v>1.7617757038474366</v>
      </c>
      <c r="AP41" s="129">
        <v>1.7868839971990966</v>
      </c>
      <c r="AQ41" s="129">
        <v>1.8119922905507566</v>
      </c>
      <c r="AR41" s="129">
        <v>1.8371005839024166</v>
      </c>
      <c r="AS41" s="129">
        <v>1.8622088772540766</v>
      </c>
      <c r="AT41" s="129">
        <v>1.8873171706057366</v>
      </c>
      <c r="AU41" s="129">
        <v>1.9124254639573965</v>
      </c>
      <c r="AV41" s="130">
        <v>1.9375337573090596</v>
      </c>
    </row>
    <row r="42" spans="1:48" x14ac:dyDescent="0.3">
      <c r="B42" s="51" t="s">
        <v>175</v>
      </c>
    </row>
    <row r="44" spans="1:48" x14ac:dyDescent="0.3">
      <c r="B44" t="s">
        <v>62</v>
      </c>
    </row>
    <row r="45" spans="1:48" x14ac:dyDescent="0.3">
      <c r="B45" s="65" t="s">
        <v>61</v>
      </c>
      <c r="C45" s="67" t="s">
        <v>45</v>
      </c>
      <c r="D45" s="67" t="s">
        <v>46</v>
      </c>
      <c r="E45" s="67" t="s">
        <v>47</v>
      </c>
      <c r="F45" s="67" t="s">
        <v>48</v>
      </c>
      <c r="G45" s="67" t="s">
        <v>49</v>
      </c>
      <c r="H45" s="67" t="s">
        <v>50</v>
      </c>
      <c r="I45" s="67" t="s">
        <v>51</v>
      </c>
      <c r="J45" s="67" t="s">
        <v>52</v>
      </c>
      <c r="K45" s="67" t="s">
        <v>53</v>
      </c>
      <c r="L45" s="67" t="s">
        <v>54</v>
      </c>
      <c r="M45" s="67" t="s">
        <v>55</v>
      </c>
      <c r="N45" s="67" t="s">
        <v>56</v>
      </c>
    </row>
    <row r="46" spans="1:48" x14ac:dyDescent="0.3">
      <c r="A46" s="79"/>
      <c r="B46" s="66" t="s">
        <v>31</v>
      </c>
      <c r="C46" s="68">
        <v>6.6</v>
      </c>
      <c r="D46" s="68">
        <v>6.1</v>
      </c>
      <c r="E46" s="68">
        <v>-3.4</v>
      </c>
      <c r="F46" s="68">
        <v>0.6</v>
      </c>
      <c r="G46" s="68">
        <v>2.4</v>
      </c>
      <c r="H46" s="68">
        <v>0.4</v>
      </c>
      <c r="I46" s="68">
        <v>0.3</v>
      </c>
      <c r="J46" s="68">
        <v>1.9</v>
      </c>
      <c r="K46" s="69">
        <v>4</v>
      </c>
      <c r="L46" s="68">
        <v>3.8</v>
      </c>
      <c r="M46" s="68">
        <v>3.5</v>
      </c>
      <c r="N46" s="68">
        <v>3.1</v>
      </c>
    </row>
    <row r="47" spans="1:48" x14ac:dyDescent="0.3">
      <c r="A47" s="79"/>
      <c r="B47" s="66" t="s">
        <v>28</v>
      </c>
      <c r="C47" s="70">
        <v>7.6</v>
      </c>
      <c r="D47" s="70">
        <v>-5.0999999999999996</v>
      </c>
      <c r="E47" s="70">
        <v>-14.4</v>
      </c>
      <c r="F47" s="70">
        <v>2.7</v>
      </c>
      <c r="G47" s="70">
        <v>7.4</v>
      </c>
      <c r="H47" s="70">
        <v>3.1</v>
      </c>
      <c r="I47" s="70">
        <v>1.3</v>
      </c>
      <c r="J47" s="71">
        <v>3</v>
      </c>
      <c r="K47" s="70">
        <v>1.8</v>
      </c>
      <c r="L47" s="70">
        <v>2.6</v>
      </c>
      <c r="M47" s="70">
        <v>5.7</v>
      </c>
      <c r="N47" s="70">
        <v>4.8</v>
      </c>
    </row>
    <row r="48" spans="1:48" x14ac:dyDescent="0.3">
      <c r="A48" s="79"/>
      <c r="B48" s="66" t="s">
        <v>131</v>
      </c>
      <c r="C48" s="68">
        <v>0.2</v>
      </c>
      <c r="D48" s="68">
        <v>1.1000000000000001</v>
      </c>
      <c r="E48" s="68">
        <v>-6.7</v>
      </c>
      <c r="F48" s="68">
        <v>0.7</v>
      </c>
      <c r="G48" s="68">
        <v>1.8</v>
      </c>
      <c r="H48" s="68">
        <v>-1.5</v>
      </c>
      <c r="I48" s="69">
        <v>2</v>
      </c>
      <c r="J48" s="68">
        <v>4.2</v>
      </c>
      <c r="K48" s="68">
        <v>3.8</v>
      </c>
      <c r="L48" s="68">
        <v>2.2000000000000002</v>
      </c>
      <c r="M48" s="68">
        <v>4.3</v>
      </c>
      <c r="N48" s="68">
        <v>5.0999999999999996</v>
      </c>
    </row>
    <row r="49" spans="1:20" x14ac:dyDescent="0.3">
      <c r="A49" s="79"/>
      <c r="B49" s="66" t="s">
        <v>140</v>
      </c>
      <c r="C49" s="69">
        <v>10</v>
      </c>
      <c r="D49" s="68">
        <v>-3.3</v>
      </c>
      <c r="E49" s="68">
        <v>-14.2</v>
      </c>
      <c r="F49" s="68">
        <v>-4.5</v>
      </c>
      <c r="G49" s="68">
        <v>6.3</v>
      </c>
      <c r="H49" s="68">
        <v>4.0999999999999996</v>
      </c>
      <c r="I49" s="68">
        <v>2.2999999999999998</v>
      </c>
      <c r="J49" s="68">
        <v>1.9</v>
      </c>
      <c r="K49" s="68">
        <v>3.3</v>
      </c>
      <c r="L49" s="68">
        <v>1.8</v>
      </c>
      <c r="M49" s="68">
        <v>3.8</v>
      </c>
      <c r="N49" s="68">
        <v>4.5999999999999996</v>
      </c>
    </row>
    <row r="50" spans="1:20" x14ac:dyDescent="0.3">
      <c r="A50" s="79"/>
      <c r="B50" s="66" t="s">
        <v>142</v>
      </c>
      <c r="C50" s="70">
        <v>11.1</v>
      </c>
      <c r="D50" s="70">
        <v>2.6</v>
      </c>
      <c r="E50" s="70">
        <v>-14.8</v>
      </c>
      <c r="F50" s="70">
        <v>1.5</v>
      </c>
      <c r="G50" s="71">
        <v>6</v>
      </c>
      <c r="H50" s="70">
        <v>3.8</v>
      </c>
      <c r="I50" s="70">
        <v>3.6</v>
      </c>
      <c r="J50" s="70">
        <v>3.5</v>
      </c>
      <c r="K50" s="71">
        <v>2</v>
      </c>
      <c r="L50" s="70">
        <v>2.6</v>
      </c>
      <c r="M50" s="70">
        <v>4.2</v>
      </c>
      <c r="N50" s="70">
        <v>3.6</v>
      </c>
    </row>
    <row r="51" spans="1:20" x14ac:dyDescent="0.3">
      <c r="A51" s="79"/>
      <c r="B51" s="66" t="s">
        <v>134</v>
      </c>
      <c r="C51" s="71">
        <v>7</v>
      </c>
      <c r="D51" s="70">
        <v>4.2</v>
      </c>
      <c r="E51" s="70">
        <v>2.8</v>
      </c>
      <c r="F51" s="70">
        <v>3.6</v>
      </c>
      <c r="G51" s="71">
        <v>5</v>
      </c>
      <c r="H51" s="70">
        <v>1.6</v>
      </c>
      <c r="I51" s="70">
        <v>1.4</v>
      </c>
      <c r="J51" s="70">
        <v>3.3</v>
      </c>
      <c r="K51" s="70">
        <v>3.8</v>
      </c>
      <c r="L51" s="70">
        <v>3.1</v>
      </c>
      <c r="M51" s="70">
        <v>4.9000000000000004</v>
      </c>
      <c r="N51" s="70">
        <v>5.0999999999999996</v>
      </c>
    </row>
    <row r="52" spans="1:20" x14ac:dyDescent="0.3">
      <c r="A52" s="79"/>
      <c r="B52" s="66" t="s">
        <v>143</v>
      </c>
      <c r="C52" s="68">
        <v>7.2</v>
      </c>
      <c r="D52" s="68">
        <v>9.3000000000000007</v>
      </c>
      <c r="E52" s="68">
        <v>-5.5</v>
      </c>
      <c r="F52" s="68">
        <v>-3.9</v>
      </c>
      <c r="G52" s="69">
        <v>2</v>
      </c>
      <c r="H52" s="68">
        <v>2.1</v>
      </c>
      <c r="I52" s="68">
        <v>3.5</v>
      </c>
      <c r="J52" s="68">
        <v>3.4</v>
      </c>
      <c r="K52" s="68">
        <v>3.9</v>
      </c>
      <c r="L52" s="68">
        <v>4.8</v>
      </c>
      <c r="M52" s="68">
        <v>7.1</v>
      </c>
      <c r="N52" s="69">
        <v>4</v>
      </c>
    </row>
    <row r="53" spans="1:20" x14ac:dyDescent="0.3">
      <c r="A53" s="79"/>
      <c r="B53" s="66" t="s">
        <v>137</v>
      </c>
      <c r="C53" s="70">
        <v>10.8</v>
      </c>
      <c r="D53" s="70">
        <v>5.6</v>
      </c>
      <c r="E53" s="70">
        <v>-5.5</v>
      </c>
      <c r="F53" s="70">
        <v>5.7</v>
      </c>
      <c r="G53" s="70">
        <v>2.9</v>
      </c>
      <c r="H53" s="70">
        <v>1.9</v>
      </c>
      <c r="I53" s="70">
        <v>0.7</v>
      </c>
      <c r="J53" s="70">
        <v>2.8</v>
      </c>
      <c r="K53" s="70">
        <v>4.8</v>
      </c>
      <c r="L53" s="70">
        <v>2.1</v>
      </c>
      <c r="M53" s="71">
        <v>3</v>
      </c>
      <c r="N53" s="71">
        <v>4</v>
      </c>
    </row>
    <row r="54" spans="1:20" x14ac:dyDescent="0.3">
      <c r="B54" s="52" t="s">
        <v>58</v>
      </c>
      <c r="E54" s="64">
        <f>AVERAGE(E46:E53)</f>
        <v>-7.7125000000000004</v>
      </c>
    </row>
    <row r="57" spans="1:20" x14ac:dyDescent="0.3">
      <c r="B57" s="78" t="s">
        <v>79</v>
      </c>
    </row>
    <row r="58" spans="1:20" x14ac:dyDescent="0.3">
      <c r="B58" s="81" t="s">
        <v>81</v>
      </c>
      <c r="C58" s="82">
        <v>1998</v>
      </c>
      <c r="D58" s="82">
        <v>1999</v>
      </c>
      <c r="E58" s="82">
        <v>2000</v>
      </c>
      <c r="F58" s="82">
        <v>2001</v>
      </c>
      <c r="G58" s="82">
        <v>2002</v>
      </c>
      <c r="H58" s="82">
        <v>2003</v>
      </c>
      <c r="I58" s="82">
        <v>2004</v>
      </c>
      <c r="J58" s="82">
        <v>2005</v>
      </c>
      <c r="K58" s="82">
        <v>2006</v>
      </c>
      <c r="L58" s="82">
        <v>2007</v>
      </c>
      <c r="M58" s="82">
        <v>2008</v>
      </c>
      <c r="N58" s="82">
        <v>2009</v>
      </c>
      <c r="O58" s="82">
        <v>2010</v>
      </c>
      <c r="P58" s="82">
        <v>2011</v>
      </c>
      <c r="Q58" s="82">
        <v>2012</v>
      </c>
      <c r="R58" s="82">
        <v>2013</v>
      </c>
      <c r="S58" s="82">
        <v>2014</v>
      </c>
      <c r="T58" s="83">
        <v>2015</v>
      </c>
    </row>
    <row r="59" spans="1:20" x14ac:dyDescent="0.3">
      <c r="B59" s="79" t="s">
        <v>31</v>
      </c>
      <c r="C59" s="11"/>
      <c r="D59" s="11"/>
      <c r="E59" s="11"/>
      <c r="F59" s="11"/>
      <c r="G59" s="11">
        <v>0.6</v>
      </c>
      <c r="H59" s="11">
        <v>0.5</v>
      </c>
      <c r="I59" s="11">
        <v>0.6</v>
      </c>
      <c r="J59" s="11">
        <v>0.7</v>
      </c>
      <c r="K59" s="11">
        <v>0.8</v>
      </c>
      <c r="L59" s="11">
        <v>1.1000000000000001</v>
      </c>
      <c r="M59" s="11">
        <v>1.1000000000000001</v>
      </c>
      <c r="N59" s="11">
        <v>1.1000000000000001</v>
      </c>
      <c r="O59" s="11">
        <v>1</v>
      </c>
      <c r="P59" s="11">
        <v>0.9</v>
      </c>
      <c r="Q59" s="11">
        <v>0.9</v>
      </c>
      <c r="R59" s="11">
        <v>1.3</v>
      </c>
      <c r="S59" s="11">
        <v>1.1000000000000001</v>
      </c>
      <c r="T59" s="18">
        <v>1.3</v>
      </c>
    </row>
    <row r="60" spans="1:20" x14ac:dyDescent="0.3">
      <c r="B60" s="79" t="s">
        <v>28</v>
      </c>
      <c r="C60" s="11"/>
      <c r="D60" s="11"/>
      <c r="E60" s="11"/>
      <c r="F60" s="11"/>
      <c r="G60" s="11">
        <v>0</v>
      </c>
      <c r="H60" s="11">
        <v>0.4</v>
      </c>
      <c r="I60" s="11">
        <v>0.6</v>
      </c>
      <c r="J60" s="11">
        <v>0.7</v>
      </c>
      <c r="K60" s="11">
        <v>0.7</v>
      </c>
      <c r="L60" s="11">
        <v>0.8</v>
      </c>
      <c r="M60" s="11">
        <v>0.5</v>
      </c>
      <c r="N60" s="11">
        <v>1.1000000000000001</v>
      </c>
      <c r="O60" s="11">
        <v>0.1</v>
      </c>
      <c r="P60" s="11">
        <v>0.4</v>
      </c>
      <c r="Q60" s="11">
        <v>0.9</v>
      </c>
      <c r="R60" s="11">
        <v>1.4</v>
      </c>
      <c r="S60" s="11">
        <v>1.8</v>
      </c>
      <c r="T60" s="18">
        <v>1.9</v>
      </c>
    </row>
    <row r="61" spans="1:20" x14ac:dyDescent="0.3">
      <c r="B61" s="79" t="s">
        <v>131</v>
      </c>
      <c r="C61" s="11">
        <v>0.2</v>
      </c>
      <c r="D61" s="11">
        <v>0.5</v>
      </c>
      <c r="E61" s="11">
        <v>0.5</v>
      </c>
      <c r="F61" s="11">
        <v>0.5</v>
      </c>
      <c r="G61" s="11">
        <v>0.5</v>
      </c>
      <c r="H61" s="11">
        <v>0.7</v>
      </c>
      <c r="I61" s="11">
        <v>0.8</v>
      </c>
      <c r="J61" s="11">
        <v>1</v>
      </c>
      <c r="K61" s="11">
        <v>1</v>
      </c>
      <c r="L61" s="11">
        <v>1.2</v>
      </c>
      <c r="M61" s="11">
        <v>1.2</v>
      </c>
      <c r="N61" s="11">
        <v>1.4</v>
      </c>
      <c r="O61" s="11">
        <v>1.1000000000000001</v>
      </c>
      <c r="P61" s="11"/>
      <c r="Q61" s="11"/>
      <c r="R61" s="11"/>
      <c r="S61" s="11"/>
      <c r="T61" s="18"/>
    </row>
    <row r="62" spans="1:20" x14ac:dyDescent="0.3">
      <c r="B62" s="79" t="s">
        <v>140</v>
      </c>
      <c r="C62" s="11"/>
      <c r="D62" s="11"/>
      <c r="E62" s="11"/>
      <c r="F62" s="11">
        <v>0.1</v>
      </c>
      <c r="G62" s="11">
        <v>0.2</v>
      </c>
      <c r="H62" s="11">
        <v>0.4</v>
      </c>
      <c r="I62" s="11">
        <v>0.4</v>
      </c>
      <c r="J62" s="11">
        <v>0.6</v>
      </c>
      <c r="K62" s="11">
        <v>0.7</v>
      </c>
      <c r="L62" s="11">
        <v>1</v>
      </c>
      <c r="M62" s="11">
        <v>1.1000000000000001</v>
      </c>
      <c r="N62" s="11">
        <v>0.1</v>
      </c>
      <c r="O62" s="11">
        <v>0.1</v>
      </c>
      <c r="P62" s="11">
        <v>0.1</v>
      </c>
      <c r="Q62" s="11">
        <v>0.1</v>
      </c>
      <c r="R62" s="11">
        <v>0.5</v>
      </c>
      <c r="S62" s="11">
        <v>0.5</v>
      </c>
      <c r="T62" s="18">
        <v>0.8</v>
      </c>
    </row>
    <row r="63" spans="1:20" x14ac:dyDescent="0.3">
      <c r="B63" s="79" t="s">
        <v>142</v>
      </c>
      <c r="C63" s="11"/>
      <c r="D63" s="11"/>
      <c r="E63" s="11"/>
      <c r="F63" s="11"/>
      <c r="G63" s="11"/>
      <c r="H63" s="11"/>
      <c r="I63" s="11">
        <v>0.3</v>
      </c>
      <c r="J63" s="11">
        <v>0.4</v>
      </c>
      <c r="K63" s="11">
        <v>0.6</v>
      </c>
      <c r="L63" s="11">
        <v>0.9</v>
      </c>
      <c r="M63" s="11">
        <v>1.1000000000000001</v>
      </c>
      <c r="N63" s="11">
        <v>0.6</v>
      </c>
      <c r="O63" s="11">
        <v>0.3</v>
      </c>
      <c r="P63" s="11">
        <v>0.4</v>
      </c>
      <c r="Q63" s="11">
        <v>0.4</v>
      </c>
      <c r="R63" s="11">
        <v>0.4</v>
      </c>
      <c r="S63" s="11">
        <v>0.5</v>
      </c>
      <c r="T63" s="18">
        <v>0.5</v>
      </c>
    </row>
    <row r="64" spans="1:20" x14ac:dyDescent="0.3">
      <c r="B64" s="79" t="s">
        <v>134</v>
      </c>
      <c r="C64" s="11"/>
      <c r="D64" s="11">
        <v>0.3</v>
      </c>
      <c r="E64" s="11">
        <v>1</v>
      </c>
      <c r="F64" s="11">
        <v>1.1000000000000001</v>
      </c>
      <c r="G64" s="11">
        <v>1.2</v>
      </c>
      <c r="H64" s="11">
        <v>1.2</v>
      </c>
      <c r="I64" s="11">
        <v>1.1000000000000001</v>
      </c>
      <c r="J64" s="11">
        <v>1.3</v>
      </c>
      <c r="K64" s="11">
        <v>1.4</v>
      </c>
      <c r="L64" s="11">
        <v>1.4</v>
      </c>
      <c r="M64" s="11">
        <v>1.6</v>
      </c>
      <c r="N64" s="11">
        <v>1.6</v>
      </c>
      <c r="O64" s="11">
        <v>1.6</v>
      </c>
      <c r="P64" s="11">
        <v>1</v>
      </c>
      <c r="Q64" s="11">
        <v>0.5</v>
      </c>
      <c r="R64" s="11">
        <v>0.7</v>
      </c>
      <c r="S64" s="11" t="s">
        <v>77</v>
      </c>
      <c r="T64" s="18" t="s">
        <v>78</v>
      </c>
    </row>
    <row r="65" spans="2:20" x14ac:dyDescent="0.3">
      <c r="B65" s="79" t="s">
        <v>143</v>
      </c>
      <c r="C65" s="11"/>
      <c r="D65" s="11"/>
      <c r="E65" s="11"/>
      <c r="F65" s="11"/>
      <c r="G65" s="11"/>
      <c r="H65" s="11"/>
      <c r="I65" s="11"/>
      <c r="J65" s="11"/>
      <c r="K65" s="11"/>
      <c r="L65" s="11"/>
      <c r="M65" s="11">
        <v>0.2</v>
      </c>
      <c r="N65" s="11">
        <v>0.3</v>
      </c>
      <c r="O65" s="11">
        <v>0.3</v>
      </c>
      <c r="P65" s="11">
        <v>0.4</v>
      </c>
      <c r="Q65" s="11">
        <v>0.5</v>
      </c>
      <c r="R65" s="11">
        <v>0.7</v>
      </c>
      <c r="S65" s="11">
        <v>1</v>
      </c>
      <c r="T65" s="18">
        <v>1.2</v>
      </c>
    </row>
    <row r="66" spans="2:20" x14ac:dyDescent="0.3">
      <c r="B66" s="79" t="s">
        <v>156</v>
      </c>
      <c r="C66" s="11"/>
      <c r="D66" s="11"/>
      <c r="E66" s="11"/>
      <c r="F66" s="11"/>
      <c r="G66" s="11"/>
      <c r="H66" s="11"/>
      <c r="I66" s="11"/>
      <c r="J66" s="11">
        <v>0.6</v>
      </c>
      <c r="K66" s="11">
        <v>1.1000000000000001</v>
      </c>
      <c r="L66" s="11">
        <v>1.2</v>
      </c>
      <c r="M66" s="11">
        <v>1.2</v>
      </c>
      <c r="N66" s="11">
        <v>1.2</v>
      </c>
      <c r="O66" s="11">
        <v>1.2</v>
      </c>
      <c r="P66" s="11">
        <v>1.2</v>
      </c>
      <c r="Q66" s="11">
        <v>1.1000000000000001</v>
      </c>
      <c r="R66" s="11">
        <v>0.6</v>
      </c>
      <c r="S66" s="11">
        <v>0.6</v>
      </c>
      <c r="T66" s="18">
        <v>0.6</v>
      </c>
    </row>
    <row r="67" spans="2:20" x14ac:dyDescent="0.3">
      <c r="B67" s="80" t="s">
        <v>80</v>
      </c>
      <c r="C67" s="13"/>
      <c r="D67" s="13"/>
      <c r="E67" s="13"/>
      <c r="F67" s="13"/>
      <c r="G67" s="13"/>
      <c r="H67" s="13"/>
      <c r="I67" s="13"/>
      <c r="J67" s="13"/>
      <c r="K67" s="13"/>
      <c r="L67" s="13"/>
      <c r="M67" s="13"/>
      <c r="N67" s="13"/>
      <c r="O67" s="13"/>
      <c r="P67" s="13"/>
      <c r="Q67" s="13"/>
      <c r="R67" s="13"/>
      <c r="S67" s="13"/>
      <c r="T67" s="20"/>
    </row>
    <row r="69" spans="2:20" x14ac:dyDescent="0.3">
      <c r="N69" s="84"/>
      <c r="O69" s="84"/>
      <c r="P69" s="84"/>
      <c r="Q69" s="84"/>
      <c r="R69" s="84"/>
      <c r="S69" s="84"/>
      <c r="T69" s="84"/>
    </row>
  </sheetData>
  <mergeCells count="13">
    <mergeCell ref="O3:O4"/>
    <mergeCell ref="N3:N4"/>
    <mergeCell ref="B3:B4"/>
    <mergeCell ref="C3:C4"/>
    <mergeCell ref="D3:D4"/>
    <mergeCell ref="E3:E4"/>
    <mergeCell ref="I3:I4"/>
    <mergeCell ref="H3:H4"/>
    <mergeCell ref="L3:L4"/>
    <mergeCell ref="F3:F4"/>
    <mergeCell ref="M3:M4"/>
    <mergeCell ref="J3:J4"/>
    <mergeCell ref="K3:K4"/>
  </mergeCells>
  <hyperlinks>
    <hyperlink ref="B29" r:id="rId1" display="https://appsso.eurostat.ec.europa.eu/nui/show.do" xr:uid="{C49BD73E-4BCE-4B13-B8A9-F1859FBFC6EA}"/>
    <hyperlink ref="B54" r:id="rId2" display="https://appsso.eurostat.ec.europa.eu/nui/show.do" xr:uid="{FB3390CD-8420-4658-8534-CB3DA3D76595}"/>
  </hyperlinks>
  <pageMargins left="0.7" right="0.7" top="0.75" bottom="0.75" header="0.3" footer="0.3"/>
  <pageSetup paperSize="9" orientation="portrait" horizontalDpi="4294967293"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1BDA1-E86B-4F37-87D5-C102ED4B1EB3}">
  <dimension ref="B1:AQ55"/>
  <sheetViews>
    <sheetView zoomScale="91" zoomScaleNormal="71" workbookViewId="0"/>
  </sheetViews>
  <sheetFormatPr defaultRowHeight="14.4" x14ac:dyDescent="0.3"/>
  <sheetData>
    <row r="1" spans="2:14" x14ac:dyDescent="0.3">
      <c r="I1" s="192" t="s">
        <v>100</v>
      </c>
      <c r="J1" s="193"/>
      <c r="K1" s="194"/>
      <c r="L1" s="193" t="s">
        <v>100</v>
      </c>
      <c r="M1" s="193"/>
      <c r="N1" s="194"/>
    </row>
    <row r="2" spans="2:14" x14ac:dyDescent="0.3">
      <c r="B2" s="199" t="s">
        <v>67</v>
      </c>
      <c r="C2" s="195" t="s">
        <v>63</v>
      </c>
      <c r="D2" s="195" t="s">
        <v>43</v>
      </c>
      <c r="E2" s="195" t="s">
        <v>82</v>
      </c>
      <c r="F2" s="195" t="s">
        <v>71</v>
      </c>
      <c r="G2" s="195" t="s">
        <v>72</v>
      </c>
      <c r="H2" s="195" t="s">
        <v>74</v>
      </c>
      <c r="I2" s="199" t="s">
        <v>94</v>
      </c>
      <c r="J2" s="195" t="s">
        <v>85</v>
      </c>
      <c r="K2" s="197" t="s">
        <v>86</v>
      </c>
      <c r="L2" s="195" t="s">
        <v>95</v>
      </c>
      <c r="M2" s="195" t="s">
        <v>85</v>
      </c>
      <c r="N2" s="197" t="s">
        <v>86</v>
      </c>
    </row>
    <row r="3" spans="2:14" x14ac:dyDescent="0.3">
      <c r="B3" s="200"/>
      <c r="C3" s="196"/>
      <c r="D3" s="196"/>
      <c r="E3" s="196"/>
      <c r="F3" s="196"/>
      <c r="G3" s="196"/>
      <c r="H3" s="196"/>
      <c r="I3" s="200"/>
      <c r="J3" s="196"/>
      <c r="K3" s="198"/>
      <c r="L3" s="196"/>
      <c r="M3" s="196"/>
      <c r="N3" s="198"/>
    </row>
    <row r="4" spans="2:14" x14ac:dyDescent="0.3">
      <c r="B4" s="93" t="s">
        <v>31</v>
      </c>
      <c r="C4" s="55">
        <v>2002</v>
      </c>
      <c r="D4" s="55">
        <v>2014</v>
      </c>
      <c r="E4" s="91">
        <v>2007</v>
      </c>
      <c r="F4" s="55"/>
      <c r="G4" s="55"/>
      <c r="H4" s="55"/>
      <c r="I4" s="87"/>
      <c r="J4" s="55"/>
      <c r="K4" s="88"/>
      <c r="L4" s="55" t="s">
        <v>84</v>
      </c>
      <c r="M4" s="55">
        <v>2011</v>
      </c>
      <c r="N4" s="88">
        <v>0.8</v>
      </c>
    </row>
    <row r="5" spans="2:14" x14ac:dyDescent="0.3">
      <c r="B5" s="93" t="s">
        <v>28</v>
      </c>
      <c r="C5" s="55">
        <v>2002</v>
      </c>
      <c r="D5" s="55">
        <v>2009</v>
      </c>
      <c r="E5" s="91">
        <v>2004</v>
      </c>
      <c r="F5" s="55">
        <v>2011</v>
      </c>
      <c r="G5" s="55"/>
      <c r="H5" s="55">
        <v>2004</v>
      </c>
      <c r="I5" s="87"/>
      <c r="J5" s="55"/>
      <c r="K5" s="88"/>
      <c r="L5" s="55"/>
      <c r="M5" s="55"/>
      <c r="N5" s="88"/>
    </row>
    <row r="6" spans="2:14" x14ac:dyDescent="0.3">
      <c r="B6" s="93" t="s">
        <v>140</v>
      </c>
      <c r="C6" s="55">
        <v>2001</v>
      </c>
      <c r="D6" s="55">
        <v>2009</v>
      </c>
      <c r="E6" s="91">
        <v>2004</v>
      </c>
      <c r="F6" s="55">
        <v>2014</v>
      </c>
      <c r="G6" s="55"/>
      <c r="H6" s="55">
        <v>2005</v>
      </c>
      <c r="I6" s="87"/>
      <c r="J6" s="55"/>
      <c r="K6" s="88"/>
      <c r="L6" s="55" t="s">
        <v>92</v>
      </c>
      <c r="M6" s="55" t="s">
        <v>93</v>
      </c>
      <c r="N6" s="88">
        <v>6.8</v>
      </c>
    </row>
    <row r="7" spans="2:14" x14ac:dyDescent="0.3">
      <c r="B7" s="93" t="s">
        <v>142</v>
      </c>
      <c r="C7" s="55">
        <v>2004</v>
      </c>
      <c r="D7" s="55">
        <v>2009</v>
      </c>
      <c r="E7" s="91">
        <v>2004</v>
      </c>
      <c r="F7" s="55">
        <v>2015</v>
      </c>
      <c r="G7" s="55"/>
      <c r="H7" s="55">
        <v>2004</v>
      </c>
      <c r="I7" s="87"/>
      <c r="J7" s="55"/>
      <c r="K7" s="88"/>
      <c r="L7" s="55" t="s">
        <v>92</v>
      </c>
      <c r="M7" s="55" t="s">
        <v>93</v>
      </c>
      <c r="N7" s="88">
        <v>8.3000000000000007</v>
      </c>
    </row>
    <row r="8" spans="2:14" x14ac:dyDescent="0.3">
      <c r="B8" s="93" t="s">
        <v>131</v>
      </c>
      <c r="C8" s="55">
        <v>1998</v>
      </c>
      <c r="D8" s="55">
        <v>2010</v>
      </c>
      <c r="E8" s="91">
        <v>2004</v>
      </c>
      <c r="F8" s="55"/>
      <c r="G8" s="55" t="s">
        <v>73</v>
      </c>
      <c r="H8" s="55"/>
      <c r="I8" s="87" t="s">
        <v>96</v>
      </c>
      <c r="J8" s="55" t="s">
        <v>97</v>
      </c>
      <c r="K8" s="88">
        <v>10.3</v>
      </c>
      <c r="L8" s="55" t="s">
        <v>87</v>
      </c>
      <c r="M8" s="55" t="s">
        <v>87</v>
      </c>
      <c r="N8" s="88">
        <v>2.1</v>
      </c>
    </row>
    <row r="9" spans="2:14" x14ac:dyDescent="0.3">
      <c r="B9" s="93" t="s">
        <v>134</v>
      </c>
      <c r="C9" s="55">
        <v>1998</v>
      </c>
      <c r="D9" s="55">
        <v>2011</v>
      </c>
      <c r="E9" s="91">
        <v>2004</v>
      </c>
      <c r="F9" s="55"/>
      <c r="G9" s="55" t="s">
        <v>75</v>
      </c>
      <c r="H9" s="55"/>
      <c r="I9" s="87" t="s">
        <v>98</v>
      </c>
      <c r="J9" s="55" t="s">
        <v>99</v>
      </c>
      <c r="K9" s="88">
        <v>1.8</v>
      </c>
      <c r="L9" s="55" t="s">
        <v>88</v>
      </c>
      <c r="M9" s="55" t="s">
        <v>89</v>
      </c>
      <c r="N9" s="88">
        <v>5.6</v>
      </c>
    </row>
    <row r="10" spans="2:14" x14ac:dyDescent="0.3">
      <c r="B10" s="93" t="s">
        <v>143</v>
      </c>
      <c r="C10" s="55" t="s">
        <v>64</v>
      </c>
      <c r="D10" s="55">
        <v>2017</v>
      </c>
      <c r="E10" s="91">
        <v>2007</v>
      </c>
      <c r="F10" s="55"/>
      <c r="G10" s="55"/>
      <c r="H10" s="55"/>
      <c r="I10" s="87"/>
      <c r="J10" s="55"/>
      <c r="K10" s="88"/>
      <c r="L10" s="55" t="s">
        <v>92</v>
      </c>
      <c r="M10" s="55" t="s">
        <v>93</v>
      </c>
      <c r="N10" s="88">
        <v>5.3</v>
      </c>
    </row>
    <row r="11" spans="2:14" x14ac:dyDescent="0.3">
      <c r="B11" s="94" t="s">
        <v>156</v>
      </c>
      <c r="C11" s="58">
        <v>2005</v>
      </c>
      <c r="D11" s="58">
        <v>2012</v>
      </c>
      <c r="E11" s="92">
        <v>2004</v>
      </c>
      <c r="F11" s="58">
        <v>2009</v>
      </c>
      <c r="G11" s="58"/>
      <c r="H11" s="58">
        <v>2005</v>
      </c>
      <c r="I11" s="89" t="s">
        <v>98</v>
      </c>
      <c r="J11" s="58" t="s">
        <v>99</v>
      </c>
      <c r="K11" s="90">
        <v>1.8</v>
      </c>
      <c r="L11" s="58" t="s">
        <v>90</v>
      </c>
      <c r="M11" s="58" t="s">
        <v>91</v>
      </c>
      <c r="N11" s="90">
        <v>4</v>
      </c>
    </row>
    <row r="13" spans="2:14" x14ac:dyDescent="0.3">
      <c r="B13" t="s">
        <v>59</v>
      </c>
    </row>
    <row r="14" spans="2:14" x14ac:dyDescent="0.3">
      <c r="B14" t="s">
        <v>65</v>
      </c>
    </row>
    <row r="15" spans="2:14" x14ac:dyDescent="0.3">
      <c r="B15" t="s">
        <v>66</v>
      </c>
    </row>
    <row r="16" spans="2:14" x14ac:dyDescent="0.3">
      <c r="B16" s="61" t="s">
        <v>68</v>
      </c>
    </row>
    <row r="17" spans="2:16" x14ac:dyDescent="0.3">
      <c r="B17" t="s">
        <v>76</v>
      </c>
    </row>
    <row r="19" spans="2:16" x14ac:dyDescent="0.3">
      <c r="B19" s="78" t="str">
        <f>'Table 2'!B19</f>
        <v>Net Lending/Borrowing (Eurostat)</v>
      </c>
    </row>
    <row r="20" spans="2:16" x14ac:dyDescent="0.3">
      <c r="B20" t="str">
        <f>'Table 2'!B20</f>
        <v>GEO/TIME</v>
      </c>
      <c r="C20">
        <f>'Table 2'!C20</f>
        <v>2006</v>
      </c>
      <c r="D20">
        <f>'Table 2'!D20</f>
        <v>2007</v>
      </c>
      <c r="E20">
        <f>'Table 2'!E20</f>
        <v>2008</v>
      </c>
      <c r="F20">
        <f>'Table 2'!F20</f>
        <v>2009</v>
      </c>
      <c r="G20">
        <f>'Table 2'!G20</f>
        <v>2010</v>
      </c>
      <c r="H20">
        <f>'Table 2'!H20</f>
        <v>2011</v>
      </c>
      <c r="I20">
        <f>'Table 2'!I20</f>
        <v>2012</v>
      </c>
      <c r="J20">
        <f>'Table 2'!J20</f>
        <v>2013</v>
      </c>
      <c r="K20">
        <f>'Table 2'!K20</f>
        <v>2014</v>
      </c>
      <c r="L20">
        <f>'Table 2'!L20</f>
        <v>2015</v>
      </c>
      <c r="M20">
        <f>'Table 2'!M20</f>
        <v>2016</v>
      </c>
      <c r="N20">
        <f>'Table 2'!N20</f>
        <v>2017</v>
      </c>
      <c r="O20">
        <f>'Table 2'!O20</f>
        <v>2018</v>
      </c>
    </row>
    <row r="21" spans="2:16" x14ac:dyDescent="0.3">
      <c r="B21" t="s">
        <v>31</v>
      </c>
      <c r="C21">
        <f>'Table 2'!C21</f>
        <v>1.8</v>
      </c>
      <c r="D21">
        <f>'Table 2'!D21</f>
        <v>1.1000000000000001</v>
      </c>
      <c r="E21">
        <f>'Table 2'!E21</f>
        <v>1.6</v>
      </c>
      <c r="F21">
        <f>'Table 2'!F21</f>
        <v>-4</v>
      </c>
      <c r="G21">
        <f>'Table 2'!G21</f>
        <v>-3.1</v>
      </c>
      <c r="H21">
        <f>'Table 2'!H21</f>
        <v>-2</v>
      </c>
      <c r="I21">
        <f>'Table 2'!I21</f>
        <v>-0.3</v>
      </c>
      <c r="J21">
        <f>'Table 2'!J21</f>
        <v>-0.4</v>
      </c>
      <c r="K21">
        <f>'Table 2'!K21</f>
        <v>-5.4</v>
      </c>
      <c r="L21">
        <f>'Table 2'!L21</f>
        <v>-1.7</v>
      </c>
      <c r="M21">
        <f>'Table 2'!M21</f>
        <v>0.1</v>
      </c>
      <c r="N21">
        <f>'Table 2'!N21</f>
        <v>1.1000000000000001</v>
      </c>
      <c r="O21">
        <f>'Table 2'!O21</f>
        <v>1.8</v>
      </c>
      <c r="P21" s="55">
        <v>2007</v>
      </c>
    </row>
    <row r="22" spans="2:16" x14ac:dyDescent="0.3">
      <c r="B22" t="s">
        <v>28</v>
      </c>
      <c r="C22">
        <f>'Table 2'!C22</f>
        <v>2.9</v>
      </c>
      <c r="D22">
        <f>'Table 2'!D22</f>
        <v>2.7</v>
      </c>
      <c r="E22">
        <f>'Table 2'!E22</f>
        <v>-2.6</v>
      </c>
      <c r="F22">
        <f>'Table 2'!F22</f>
        <v>-2.2000000000000002</v>
      </c>
      <c r="G22">
        <f>'Table 2'!G22</f>
        <v>0.2</v>
      </c>
      <c r="H22">
        <f>'Table 2'!H22</f>
        <v>1.1000000000000001</v>
      </c>
      <c r="I22">
        <f>'Table 2'!I22</f>
        <v>-0.3</v>
      </c>
      <c r="J22">
        <f>'Table 2'!J22</f>
        <v>0.2</v>
      </c>
      <c r="K22">
        <f>'Table 2'!K22</f>
        <v>0.7</v>
      </c>
      <c r="L22">
        <f>'Table 2'!L22</f>
        <v>0.1</v>
      </c>
      <c r="M22">
        <f>'Table 2'!M22</f>
        <v>-0.5</v>
      </c>
      <c r="N22">
        <f>'Table 2'!N22</f>
        <v>-0.8</v>
      </c>
      <c r="O22">
        <f>'Table 2'!O22</f>
        <v>-0.6</v>
      </c>
      <c r="P22" s="55">
        <v>2009</v>
      </c>
    </row>
    <row r="23" spans="2:16" x14ac:dyDescent="0.3">
      <c r="B23" t="s">
        <v>131</v>
      </c>
      <c r="C23">
        <f>'Table 2'!C23</f>
        <v>-9.1999999999999993</v>
      </c>
      <c r="D23">
        <f>'Table 2'!D23</f>
        <v>-5</v>
      </c>
      <c r="E23">
        <f>'Table 2'!E23</f>
        <v>-3.7</v>
      </c>
      <c r="F23">
        <f>'Table 2'!F23</f>
        <v>-4.7</v>
      </c>
      <c r="G23">
        <f>'Table 2'!G23</f>
        <v>-4.4000000000000004</v>
      </c>
      <c r="H23">
        <f>'Table 2'!H23</f>
        <v>-5.2</v>
      </c>
      <c r="I23">
        <f>'Table 2'!I23</f>
        <v>-2.2999999999999998</v>
      </c>
      <c r="J23">
        <f>'Table 2'!J23</f>
        <v>-2.5</v>
      </c>
      <c r="K23">
        <f>'Table 2'!K23</f>
        <v>-2.8</v>
      </c>
      <c r="L23">
        <f>'Table 2'!L23</f>
        <v>-2</v>
      </c>
      <c r="M23">
        <f>'Table 2'!M23</f>
        <v>-1.8</v>
      </c>
      <c r="N23">
        <f>'Table 2'!N23</f>
        <v>-2.4</v>
      </c>
      <c r="O23">
        <f>'Table 2'!O23</f>
        <v>-2.2999999999999998</v>
      </c>
      <c r="P23" s="55">
        <v>2009</v>
      </c>
    </row>
    <row r="24" spans="2:16" x14ac:dyDescent="0.3">
      <c r="B24" t="s">
        <v>140</v>
      </c>
      <c r="C24">
        <f>'Table 2'!C24</f>
        <v>-0.5</v>
      </c>
      <c r="D24">
        <f>'Table 2'!D24</f>
        <v>-0.5</v>
      </c>
      <c r="E24">
        <f>'Table 2'!E24</f>
        <v>-4.2</v>
      </c>
      <c r="F24">
        <f>'Table 2'!F24</f>
        <v>-9.5</v>
      </c>
      <c r="G24">
        <f>'Table 2'!G24</f>
        <v>-8.6</v>
      </c>
      <c r="H24">
        <f>'Table 2'!H24</f>
        <v>-4.2</v>
      </c>
      <c r="I24">
        <f>'Table 2'!I24</f>
        <v>-1.2</v>
      </c>
      <c r="J24">
        <f>'Table 2'!J24</f>
        <v>-1.2</v>
      </c>
      <c r="K24">
        <f>'Table 2'!K24</f>
        <v>-1.4</v>
      </c>
      <c r="L24">
        <f>'Table 2'!L24</f>
        <v>-1.4</v>
      </c>
      <c r="M24">
        <f>'Table 2'!M24</f>
        <v>0.1</v>
      </c>
      <c r="N24">
        <f>'Table 2'!N24</f>
        <v>-0.5</v>
      </c>
      <c r="O24">
        <f>'Table 2'!O24</f>
        <v>-0.7</v>
      </c>
      <c r="P24" s="55">
        <v>2009</v>
      </c>
    </row>
    <row r="25" spans="2:16" x14ac:dyDescent="0.3">
      <c r="B25" t="s">
        <v>142</v>
      </c>
      <c r="C25">
        <f>'Table 2'!C25</f>
        <v>-0.3</v>
      </c>
      <c r="D25">
        <f>'Table 2'!D25</f>
        <v>-0.8</v>
      </c>
      <c r="E25">
        <f>'Table 2'!E25</f>
        <v>-3.1</v>
      </c>
      <c r="F25">
        <f>'Table 2'!F25</f>
        <v>-9.1</v>
      </c>
      <c r="G25">
        <f>'Table 2'!G25</f>
        <v>-6.9</v>
      </c>
      <c r="H25">
        <f>'Table 2'!H25</f>
        <v>-9</v>
      </c>
      <c r="I25">
        <f>'Table 2'!I25</f>
        <v>-3.1</v>
      </c>
      <c r="J25">
        <f>'Table 2'!J25</f>
        <v>-2.6</v>
      </c>
      <c r="K25">
        <f>'Table 2'!K25</f>
        <v>-0.6</v>
      </c>
      <c r="L25">
        <f>'Table 2'!L25</f>
        <v>-0.3</v>
      </c>
      <c r="M25">
        <f>'Table 2'!M25</f>
        <v>0.2</v>
      </c>
      <c r="N25">
        <f>'Table 2'!N25</f>
        <v>0.5</v>
      </c>
      <c r="O25">
        <f>'Table 2'!O25</f>
        <v>0.6</v>
      </c>
      <c r="P25" s="55">
        <v>2010</v>
      </c>
    </row>
    <row r="26" spans="2:16" x14ac:dyDescent="0.3">
      <c r="B26" t="s">
        <v>134</v>
      </c>
      <c r="C26">
        <f>'Table 2'!C26</f>
        <v>-3.6</v>
      </c>
      <c r="D26">
        <f>'Table 2'!D26</f>
        <v>-1.9</v>
      </c>
      <c r="E26">
        <f>'Table 2'!E26</f>
        <v>-3.6</v>
      </c>
      <c r="F26">
        <f>'Table 2'!F26</f>
        <v>-7.3</v>
      </c>
      <c r="G26">
        <f>'Table 2'!G26</f>
        <v>-7.4</v>
      </c>
      <c r="H26">
        <f>'Table 2'!H26</f>
        <v>-4.9000000000000004</v>
      </c>
      <c r="I26">
        <f>'Table 2'!I26</f>
        <v>-3.7</v>
      </c>
      <c r="J26">
        <f>'Table 2'!J26</f>
        <v>-4.2</v>
      </c>
      <c r="K26">
        <f>'Table 2'!K26</f>
        <v>-3.6</v>
      </c>
      <c r="L26">
        <f>'Table 2'!L26</f>
        <v>-2.6</v>
      </c>
      <c r="M26">
        <f>'Table 2'!M26</f>
        <v>-2.4</v>
      </c>
      <c r="N26">
        <f>'Table 2'!N26</f>
        <v>-1.5</v>
      </c>
      <c r="O26">
        <f>'Table 2'!O26</f>
        <v>-0.2</v>
      </c>
      <c r="P26" s="55">
        <v>2011</v>
      </c>
    </row>
    <row r="27" spans="2:16" x14ac:dyDescent="0.3">
      <c r="B27" t="s">
        <v>143</v>
      </c>
      <c r="C27">
        <f>'Table 2'!C27</f>
        <v>-2.1</v>
      </c>
      <c r="D27">
        <f>'Table 2'!D27</f>
        <v>-2.7</v>
      </c>
      <c r="E27">
        <f>'Table 2'!E27</f>
        <v>-5.4</v>
      </c>
      <c r="F27">
        <f>'Table 2'!F27</f>
        <v>-9.1</v>
      </c>
      <c r="G27">
        <f>'Table 2'!G27</f>
        <v>-6.9</v>
      </c>
      <c r="H27">
        <f>'Table 2'!H27</f>
        <v>-5.4</v>
      </c>
      <c r="I27">
        <f>'Table 2'!I27</f>
        <v>-3.7</v>
      </c>
      <c r="J27">
        <f>'Table 2'!J27</f>
        <v>-2.1</v>
      </c>
      <c r="K27">
        <f>'Table 2'!K27</f>
        <v>-1.2</v>
      </c>
      <c r="L27">
        <f>'Table 2'!L27</f>
        <v>-0.6</v>
      </c>
      <c r="M27">
        <f>'Table 2'!M27</f>
        <v>-2.6</v>
      </c>
      <c r="N27">
        <f>'Table 2'!N27</f>
        <v>-2.6</v>
      </c>
      <c r="O27">
        <f>'Table 2'!O27</f>
        <v>-3</v>
      </c>
      <c r="P27" s="55">
        <v>2017</v>
      </c>
    </row>
    <row r="28" spans="2:16" x14ac:dyDescent="0.3">
      <c r="B28" t="s">
        <v>156</v>
      </c>
      <c r="C28">
        <f>'Table 2'!C28</f>
        <v>-3.6</v>
      </c>
      <c r="D28">
        <f>'Table 2'!D28</f>
        <v>-2.1</v>
      </c>
      <c r="E28">
        <f>'Table 2'!E28</f>
        <v>-2.5</v>
      </c>
      <c r="F28">
        <f>'Table 2'!F28</f>
        <v>-8.1</v>
      </c>
      <c r="G28">
        <f>'Table 2'!G28</f>
        <v>-7.5</v>
      </c>
      <c r="H28">
        <f>'Table 2'!H28</f>
        <v>-4.5</v>
      </c>
      <c r="I28">
        <f>'Table 2'!I28</f>
        <v>-4.4000000000000004</v>
      </c>
      <c r="J28">
        <f>'Table 2'!J28</f>
        <v>-2.9</v>
      </c>
      <c r="K28">
        <f>'Table 2'!K28</f>
        <v>-3.1</v>
      </c>
      <c r="L28">
        <f>'Table 2'!L28</f>
        <v>-2.7</v>
      </c>
      <c r="M28">
        <f>'Table 2'!M28</f>
        <v>-2.5</v>
      </c>
      <c r="N28">
        <f>'Table 2'!N28</f>
        <v>-1</v>
      </c>
      <c r="O28">
        <f>'Table 2'!O28</f>
        <v>-1.1000000000000001</v>
      </c>
      <c r="P28" s="58">
        <v>2012</v>
      </c>
    </row>
    <row r="29" spans="2:16" x14ac:dyDescent="0.3">
      <c r="B29" t="s">
        <v>83</v>
      </c>
      <c r="C29" s="85">
        <v>-3</v>
      </c>
      <c r="D29" s="85">
        <v>-3</v>
      </c>
      <c r="E29" s="85">
        <v>-3</v>
      </c>
      <c r="F29" s="85">
        <v>-3</v>
      </c>
      <c r="G29" s="85">
        <v>-3</v>
      </c>
      <c r="H29" s="85">
        <v>-3</v>
      </c>
      <c r="I29" s="85">
        <v>-3</v>
      </c>
      <c r="J29" s="85">
        <v>-3</v>
      </c>
      <c r="K29" s="85">
        <v>-3</v>
      </c>
      <c r="L29" s="85">
        <v>-3</v>
      </c>
      <c r="M29" s="85">
        <v>-3</v>
      </c>
      <c r="N29" s="85">
        <v>-3</v>
      </c>
      <c r="O29" s="85">
        <v>-3</v>
      </c>
    </row>
    <row r="30" spans="2:16" x14ac:dyDescent="0.3">
      <c r="B30" t="str">
        <f>'Table 2'!B29</f>
        <v>Fuente: Eurostat, https://appsso.eurostat.ec.europa.eu/nui/show.do</v>
      </c>
    </row>
    <row r="33" spans="2:43" x14ac:dyDescent="0.3">
      <c r="B33" s="86"/>
      <c r="C33" s="86"/>
      <c r="D33" s="86"/>
      <c r="E33" s="86"/>
      <c r="F33" s="86"/>
      <c r="G33" s="86"/>
      <c r="H33" s="86"/>
      <c r="I33" s="86"/>
      <c r="J33" s="86"/>
      <c r="K33" s="86"/>
      <c r="L33" s="86"/>
      <c r="M33" s="86"/>
    </row>
    <row r="34" spans="2:43" x14ac:dyDescent="0.3">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row>
    <row r="35" spans="2:43" x14ac:dyDescent="0.3">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row>
    <row r="36" spans="2:43" x14ac:dyDescent="0.3">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row>
    <row r="37" spans="2:43" x14ac:dyDescent="0.3">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row>
    <row r="38" spans="2:43" x14ac:dyDescent="0.3">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row>
    <row r="39" spans="2:43" x14ac:dyDescent="0.3">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row>
    <row r="40" spans="2:43" x14ac:dyDescent="0.3">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row>
    <row r="41" spans="2:43" x14ac:dyDescent="0.3">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row>
    <row r="42" spans="2:43" x14ac:dyDescent="0.3">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row>
    <row r="43" spans="2:43" x14ac:dyDescent="0.3">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row>
    <row r="44" spans="2:43" x14ac:dyDescent="0.3">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row>
    <row r="45" spans="2:43" x14ac:dyDescent="0.3">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row>
    <row r="46" spans="2:43" x14ac:dyDescent="0.3">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row>
    <row r="47" spans="2:43" x14ac:dyDescent="0.3">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row>
    <row r="48" spans="2:43" x14ac:dyDescent="0.3">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row>
    <row r="49" spans="2:43" x14ac:dyDescent="0.3">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row>
    <row r="50" spans="2:43" x14ac:dyDescent="0.3">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row>
    <row r="51" spans="2:43" x14ac:dyDescent="0.3">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row>
    <row r="52" spans="2:43" x14ac:dyDescent="0.3">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row>
    <row r="53" spans="2:43" x14ac:dyDescent="0.3">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row>
    <row r="54" spans="2:43" x14ac:dyDescent="0.3">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row>
    <row r="55" spans="2:43" x14ac:dyDescent="0.3">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row>
  </sheetData>
  <mergeCells count="15">
    <mergeCell ref="H2:H3"/>
    <mergeCell ref="B2:B3"/>
    <mergeCell ref="C2:C3"/>
    <mergeCell ref="F2:F3"/>
    <mergeCell ref="D2:D3"/>
    <mergeCell ref="G2:G3"/>
    <mergeCell ref="E2:E3"/>
    <mergeCell ref="I1:K1"/>
    <mergeCell ref="L1:N1"/>
    <mergeCell ref="L2:L3"/>
    <mergeCell ref="M2:M3"/>
    <mergeCell ref="N2:N3"/>
    <mergeCell ref="I2:I3"/>
    <mergeCell ref="J2:J3"/>
    <mergeCell ref="K2:K3"/>
  </mergeCells>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6ADBB-0601-4937-87C7-59B0F30312D3}">
  <dimension ref="A1:W61"/>
  <sheetViews>
    <sheetView tabSelected="1" topLeftCell="B1" zoomScale="158" workbookViewId="0">
      <selection activeCell="L5" sqref="L5"/>
    </sheetView>
  </sheetViews>
  <sheetFormatPr defaultRowHeight="14.4" x14ac:dyDescent="0.3"/>
  <cols>
    <col min="3" max="3" width="8.44140625" customWidth="1"/>
    <col min="4" max="6" width="7.33203125" customWidth="1"/>
    <col min="7" max="8" width="7.6640625" customWidth="1"/>
    <col min="9" max="10" width="8.21875" customWidth="1"/>
    <col min="11" max="12" width="7.6640625" customWidth="1"/>
    <col min="20" max="22" width="13.88671875" customWidth="1"/>
  </cols>
  <sheetData>
    <row r="1" spans="2:23" x14ac:dyDescent="0.3">
      <c r="C1" s="78" t="s">
        <v>109</v>
      </c>
    </row>
    <row r="2" spans="2:23" ht="36.6" customHeight="1" x14ac:dyDescent="0.3">
      <c r="C2" s="203" t="s">
        <v>150</v>
      </c>
      <c r="D2" s="205" t="s">
        <v>180</v>
      </c>
      <c r="E2" s="203" t="s">
        <v>181</v>
      </c>
      <c r="F2" s="207" t="s">
        <v>182</v>
      </c>
      <c r="G2" s="205" t="s">
        <v>183</v>
      </c>
      <c r="H2" s="207" t="s">
        <v>184</v>
      </c>
      <c r="I2" s="203" t="s">
        <v>185</v>
      </c>
      <c r="J2" s="207" t="s">
        <v>157</v>
      </c>
      <c r="K2" s="203" t="s">
        <v>158</v>
      </c>
      <c r="L2" s="203" t="s">
        <v>159</v>
      </c>
      <c r="P2" s="125"/>
      <c r="Q2" s="125"/>
      <c r="S2" s="188" t="s">
        <v>150</v>
      </c>
      <c r="T2" s="188" t="s">
        <v>176</v>
      </c>
      <c r="U2" s="188" t="s">
        <v>177</v>
      </c>
      <c r="V2" s="188" t="s">
        <v>178</v>
      </c>
      <c r="W2" s="124"/>
    </row>
    <row r="3" spans="2:23" ht="36.6" customHeight="1" x14ac:dyDescent="0.3">
      <c r="C3" s="204"/>
      <c r="D3" s="206"/>
      <c r="E3" s="204"/>
      <c r="F3" s="208"/>
      <c r="G3" s="206"/>
      <c r="H3" s="208"/>
      <c r="I3" s="204"/>
      <c r="J3" s="208"/>
      <c r="K3" s="204"/>
      <c r="L3" s="204"/>
      <c r="O3" s="137" t="s">
        <v>150</v>
      </c>
      <c r="P3" s="137" t="s">
        <v>126</v>
      </c>
      <c r="Q3" s="137" t="s">
        <v>179</v>
      </c>
      <c r="S3" s="189"/>
      <c r="T3" s="189"/>
      <c r="U3" s="189"/>
      <c r="V3" s="189"/>
      <c r="W3" s="124"/>
    </row>
    <row r="4" spans="2:23" ht="12.6" customHeight="1" x14ac:dyDescent="0.3">
      <c r="C4" s="163" t="s">
        <v>31</v>
      </c>
      <c r="D4" s="164">
        <f>D21</f>
        <v>1.1000000000000001</v>
      </c>
      <c r="E4" s="165">
        <f>[1]Baseline!$C$26-[1]Baseline!$C$11</f>
        <v>-3.3000000000000007</v>
      </c>
      <c r="F4" s="166">
        <f>D4-E4</f>
        <v>4.4000000000000004</v>
      </c>
      <c r="G4" s="164">
        <f>[1]Baseline!C45</f>
        <v>-116.44983745120697</v>
      </c>
      <c r="H4" s="166">
        <f>[1]Baseline!C53</f>
        <v>-106.04504346007974</v>
      </c>
      <c r="I4" s="165">
        <f>[1]Baseline!C46</f>
        <v>-2.212442996634155</v>
      </c>
      <c r="J4" s="166">
        <f>[1]Baseline!C54</f>
        <v>-2.0147611956034228</v>
      </c>
      <c r="K4" s="165">
        <f>$F4+I4</f>
        <v>2.1875570033658454</v>
      </c>
      <c r="L4" s="165">
        <f>$F4+J4</f>
        <v>2.3852388043965775</v>
      </c>
      <c r="O4" s="131" t="s">
        <v>31</v>
      </c>
      <c r="P4" s="132">
        <v>0.23255813953488369</v>
      </c>
      <c r="Q4" s="132">
        <v>0.23255813953488369</v>
      </c>
      <c r="S4" s="131" t="s">
        <v>31</v>
      </c>
      <c r="T4" s="132">
        <f>L4-K4</f>
        <v>0.19768180103073218</v>
      </c>
      <c r="U4" s="132">
        <f>(Q4-P4)*(100)</f>
        <v>0</v>
      </c>
      <c r="V4" s="132">
        <v>1.2857142857142856</v>
      </c>
    </row>
    <row r="5" spans="2:23" ht="12.6" customHeight="1" x14ac:dyDescent="0.3">
      <c r="C5" s="163" t="s">
        <v>28</v>
      </c>
      <c r="D5" s="164">
        <f>D17</f>
        <v>2.7</v>
      </c>
      <c r="E5" s="165">
        <f>[1]Baseline!D26-[1]Baseline!D11</f>
        <v>0.5</v>
      </c>
      <c r="F5" s="166">
        <f>D5-E5</f>
        <v>2.2000000000000002</v>
      </c>
      <c r="G5" s="164">
        <f>[1]Baseline!D45</f>
        <v>16.325595017816681</v>
      </c>
      <c r="H5" s="166">
        <f>[1]Baseline!D53</f>
        <v>49.868750447287141</v>
      </c>
      <c r="I5" s="165">
        <f>[1]Baseline!D46</f>
        <v>0.31017173706393697</v>
      </c>
      <c r="J5" s="166">
        <f>[1]Baseline!D54</f>
        <v>0.94746175772230123</v>
      </c>
      <c r="K5" s="165">
        <f>$F5+I5</f>
        <v>2.5101717370639371</v>
      </c>
      <c r="L5" s="165">
        <f>$F5+J5</f>
        <v>3.1474617577223016</v>
      </c>
      <c r="O5" s="131" t="s">
        <v>28</v>
      </c>
      <c r="P5" s="132">
        <v>0.2</v>
      </c>
      <c r="Q5" s="132">
        <v>0.25</v>
      </c>
      <c r="S5" s="131" t="s">
        <v>28</v>
      </c>
      <c r="T5" s="132">
        <f t="shared" ref="T5:T11" si="0">L5-K5</f>
        <v>0.63729002065836449</v>
      </c>
      <c r="U5" s="132">
        <f t="shared" ref="U5:U11" si="1">(Q5-P5)*(100)</f>
        <v>4.9999999999999991</v>
      </c>
      <c r="V5" s="132">
        <v>1.074074074074074</v>
      </c>
    </row>
    <row r="6" spans="2:23" ht="12.6" customHeight="1" x14ac:dyDescent="0.3">
      <c r="C6" s="163" t="s">
        <v>131</v>
      </c>
      <c r="D6" s="164">
        <f>D18</f>
        <v>-5</v>
      </c>
      <c r="E6" s="165">
        <f>[1]Baseline!E26-[1]Baseline!E11</f>
        <v>-2.3000000000000007</v>
      </c>
      <c r="F6" s="166">
        <f t="shared" ref="F6:F11" si="2">D6-E6</f>
        <v>-2.6999999999999993</v>
      </c>
      <c r="G6" s="164">
        <f>[1]Baseline!E45</f>
        <v>-182.9498207006373</v>
      </c>
      <c r="H6" s="166">
        <f>[1]Baseline!E53</f>
        <v>-121.61023690710306</v>
      </c>
      <c r="I6" s="165">
        <f>[1]Baseline!E46</f>
        <v>-3.4758833365842885</v>
      </c>
      <c r="J6" s="166">
        <f>[1]Baseline!E54</f>
        <v>-2.3104859813726764</v>
      </c>
      <c r="K6" s="165">
        <f t="shared" ref="K6:K11" si="3">$F6+I6</f>
        <v>-6.1758833365842882</v>
      </c>
      <c r="L6" s="165">
        <f t="shared" ref="L6:L11" si="4">$F6+J6</f>
        <v>-5.0104859813726756</v>
      </c>
      <c r="O6" s="131" t="s">
        <v>29</v>
      </c>
      <c r="P6" s="132">
        <v>0.26</v>
      </c>
      <c r="Q6" s="132">
        <v>0.43243243243243246</v>
      </c>
      <c r="S6" s="131" t="s">
        <v>29</v>
      </c>
      <c r="T6" s="132">
        <f t="shared" si="0"/>
        <v>1.1653973552116126</v>
      </c>
      <c r="U6" s="132">
        <f t="shared" si="1"/>
        <v>17.243243243243246</v>
      </c>
      <c r="V6" s="132">
        <v>1.2307692307692308</v>
      </c>
    </row>
    <row r="7" spans="2:23" ht="12.6" customHeight="1" x14ac:dyDescent="0.3">
      <c r="C7" s="163" t="s">
        <v>140</v>
      </c>
      <c r="D7" s="164">
        <f>D22</f>
        <v>-0.5</v>
      </c>
      <c r="E7" s="165">
        <f>[1]Baseline!F26-[1]Baseline!F11</f>
        <v>1.3999999999999995</v>
      </c>
      <c r="F7" s="166">
        <f>D7-E7</f>
        <v>-1.8999999999999995</v>
      </c>
      <c r="G7" s="164">
        <f>[1]Baseline!F45</f>
        <v>31.129328480104277</v>
      </c>
      <c r="H7" s="166">
        <f>[1]Baseline!F53</f>
        <v>125.68713294181515</v>
      </c>
      <c r="I7" s="165">
        <f>[1]Baseline!F46</f>
        <v>0.59142946261808638</v>
      </c>
      <c r="J7" s="166">
        <f>[1]Baseline!F54</f>
        <v>2.3879433679815989</v>
      </c>
      <c r="K7" s="165">
        <f>$F7+I7</f>
        <v>-1.3085705373819132</v>
      </c>
      <c r="L7" s="165">
        <f t="shared" si="4"/>
        <v>0.48794336798159943</v>
      </c>
      <c r="O7" s="131" t="s">
        <v>33</v>
      </c>
      <c r="P7" s="132">
        <v>0.44</v>
      </c>
      <c r="Q7" s="132">
        <v>0.625</v>
      </c>
      <c r="S7" s="131" t="s">
        <v>33</v>
      </c>
      <c r="T7" s="132">
        <f t="shared" si="0"/>
        <v>1.7965139053635126</v>
      </c>
      <c r="U7" s="132">
        <f t="shared" si="1"/>
        <v>18.5</v>
      </c>
      <c r="V7" s="132">
        <v>1.4615384615384617</v>
      </c>
    </row>
    <row r="8" spans="2:23" ht="12.6" customHeight="1" x14ac:dyDescent="0.3">
      <c r="C8" s="163" t="s">
        <v>142</v>
      </c>
      <c r="D8" s="164">
        <f>D23</f>
        <v>-0.8</v>
      </c>
      <c r="E8" s="165">
        <f>[1]Baseline!G26-[1]Baseline!G11</f>
        <v>-0.20000000000000018</v>
      </c>
      <c r="F8" s="166">
        <f>D8-E8</f>
        <v>-0.59999999999999987</v>
      </c>
      <c r="G8" s="164">
        <f>[1]Baseline!G45</f>
        <v>-118.69869790659612</v>
      </c>
      <c r="H8" s="166">
        <f>[1]Baseline!G53</f>
        <v>-172.0520831054867</v>
      </c>
      <c r="I8" s="165">
        <f>[1]Baseline!G46</f>
        <v>-2.2551693384980322</v>
      </c>
      <c r="J8" s="166">
        <f>[1]Baseline!G54</f>
        <v>-3.268836046959259</v>
      </c>
      <c r="K8" s="165">
        <f>$F8+I8</f>
        <v>-2.8551693384980323</v>
      </c>
      <c r="L8" s="165">
        <f t="shared" si="4"/>
        <v>-3.8688360469592586</v>
      </c>
      <c r="O8" s="131" t="s">
        <v>34</v>
      </c>
      <c r="P8" s="132">
        <v>0.62</v>
      </c>
      <c r="Q8" s="132">
        <v>0.26829268292682928</v>
      </c>
      <c r="S8" s="131" t="s">
        <v>34</v>
      </c>
      <c r="T8" s="132">
        <f t="shared" si="0"/>
        <v>-1.0136667084612263</v>
      </c>
      <c r="U8" s="132">
        <f t="shared" si="1"/>
        <v>-35.170731707317074</v>
      </c>
      <c r="V8" s="132">
        <v>1.75</v>
      </c>
    </row>
    <row r="9" spans="2:23" ht="12.6" customHeight="1" x14ac:dyDescent="0.3">
      <c r="C9" s="163" t="s">
        <v>134</v>
      </c>
      <c r="D9" s="164">
        <f>D19</f>
        <v>-1.9</v>
      </c>
      <c r="E9" s="165">
        <f>[1]Baseline!H26-[1]Baseline!H11</f>
        <v>-4.6999999999999993</v>
      </c>
      <c r="F9" s="166">
        <f t="shared" si="2"/>
        <v>2.7999999999999994</v>
      </c>
      <c r="G9" s="164">
        <f>[1]Baseline!H45</f>
        <v>-216.1633642587322</v>
      </c>
      <c r="H9" s="166">
        <f>[1]Baseline!H53</f>
        <v>-243.37058459979175</v>
      </c>
      <c r="I9" s="165">
        <f>[1]Baseline!H46</f>
        <v>-4.1069110258182926</v>
      </c>
      <c r="J9" s="166">
        <f>[1]Baseline!H54</f>
        <v>-4.6238239337189269</v>
      </c>
      <c r="K9" s="165">
        <f t="shared" si="3"/>
        <v>-1.3069110258182932</v>
      </c>
      <c r="L9" s="165">
        <f t="shared" si="4"/>
        <v>-1.8238239337189275</v>
      </c>
      <c r="O9" s="131" t="s">
        <v>30</v>
      </c>
      <c r="P9" s="132">
        <v>0.37</v>
      </c>
      <c r="Q9" s="132">
        <v>0.28945281522601118</v>
      </c>
      <c r="S9" s="131" t="s">
        <v>30</v>
      </c>
      <c r="T9" s="132">
        <f t="shared" si="0"/>
        <v>-0.51691290790063427</v>
      </c>
      <c r="U9" s="132">
        <f t="shared" si="1"/>
        <v>-8.0547184773988807</v>
      </c>
      <c r="V9" s="132">
        <v>2.1363636363636362</v>
      </c>
    </row>
    <row r="10" spans="2:23" ht="12.6" customHeight="1" x14ac:dyDescent="0.3">
      <c r="C10" s="163" t="s">
        <v>143</v>
      </c>
      <c r="D10" s="164">
        <f>D24</f>
        <v>-2.7</v>
      </c>
      <c r="E10" s="165">
        <f>[1]Baseline!I26-[1]Baseline!I11</f>
        <v>0.10000000000000053</v>
      </c>
      <c r="F10" s="166">
        <f>D10-E10</f>
        <v>-2.8000000000000007</v>
      </c>
      <c r="G10" s="164">
        <f>[1]Baseline!I45</f>
        <v>-279.74879081464218</v>
      </c>
      <c r="H10" s="166">
        <f>[1]Baseline!I53</f>
        <v>-301.13475697323747</v>
      </c>
      <c r="I10" s="165">
        <f>[1]Baseline!I46</f>
        <v>-5.3149773894193899</v>
      </c>
      <c r="J10" s="166">
        <f>[1]Baseline!I54</f>
        <v>-5.7212916624956787</v>
      </c>
      <c r="K10" s="165">
        <f>$F10+I10</f>
        <v>-8.1149773894193906</v>
      </c>
      <c r="L10" s="165">
        <f t="shared" si="4"/>
        <v>-8.5212916624956794</v>
      </c>
      <c r="O10" s="131" t="s">
        <v>35</v>
      </c>
      <c r="P10" s="132">
        <v>0.23715415019762842</v>
      </c>
      <c r="Q10" s="132">
        <v>0.23715415019762842</v>
      </c>
      <c r="S10" s="131" t="s">
        <v>35</v>
      </c>
      <c r="T10" s="132">
        <f t="shared" si="0"/>
        <v>-0.40631427307628876</v>
      </c>
      <c r="U10" s="132">
        <f t="shared" si="1"/>
        <v>0</v>
      </c>
      <c r="V10" s="132">
        <v>1.8260869565217392</v>
      </c>
    </row>
    <row r="11" spans="2:23" ht="12.6" customHeight="1" x14ac:dyDescent="0.3">
      <c r="C11" s="167" t="s">
        <v>160</v>
      </c>
      <c r="D11" s="168">
        <f t="shared" ref="D11" si="5">D20</f>
        <v>-2.1</v>
      </c>
      <c r="E11" s="169">
        <f>[1]Baseline!J26-[1]Baseline!J11</f>
        <v>-2.2000000000000002</v>
      </c>
      <c r="F11" s="170">
        <f t="shared" si="2"/>
        <v>0.10000000000000009</v>
      </c>
      <c r="G11" s="171">
        <f>[1]Baseline!J45</f>
        <v>-191.96214572267593</v>
      </c>
      <c r="H11" s="172">
        <f>[1]Baseline!J53</f>
        <v>-194.81507991608203</v>
      </c>
      <c r="I11" s="169">
        <f>[1]Baseline!J46</f>
        <v>-3.6471094697830986</v>
      </c>
      <c r="J11" s="172">
        <f>[1]Baseline!J54</f>
        <v>-3.7013126736192925</v>
      </c>
      <c r="K11" s="169">
        <f t="shared" si="3"/>
        <v>-3.5471094697830985</v>
      </c>
      <c r="L11" s="173">
        <f t="shared" si="4"/>
        <v>-3.6013126736192924</v>
      </c>
      <c r="O11" s="133" t="s">
        <v>57</v>
      </c>
      <c r="P11" s="134">
        <v>0.5</v>
      </c>
      <c r="Q11" s="134">
        <v>0.60000000000000009</v>
      </c>
      <c r="S11" s="133" t="s">
        <v>57</v>
      </c>
      <c r="T11" s="134">
        <f t="shared" si="0"/>
        <v>-5.4203203836193925E-2</v>
      </c>
      <c r="U11" s="134">
        <f t="shared" si="1"/>
        <v>10.000000000000009</v>
      </c>
      <c r="V11" s="134">
        <v>2.5789473684210527</v>
      </c>
    </row>
    <row r="12" spans="2:23" x14ac:dyDescent="0.3">
      <c r="P12" s="135"/>
    </row>
    <row r="13" spans="2:23" x14ac:dyDescent="0.3">
      <c r="P13" s="136"/>
      <c r="Q13" s="136"/>
      <c r="R13" s="136"/>
      <c r="S13" s="136"/>
      <c r="T13" s="136"/>
      <c r="U13" s="136"/>
      <c r="V13" s="136"/>
      <c r="W13" s="136"/>
    </row>
    <row r="14" spans="2:23" x14ac:dyDescent="0.3">
      <c r="B14" s="78" t="s">
        <v>111</v>
      </c>
      <c r="P14" s="136"/>
      <c r="Q14" s="136"/>
      <c r="R14" s="136"/>
      <c r="S14" s="136"/>
      <c r="T14" s="136"/>
      <c r="U14" s="136"/>
      <c r="V14" s="136"/>
      <c r="W14" s="136"/>
    </row>
    <row r="15" spans="2:23" ht="31.2" customHeight="1" x14ac:dyDescent="0.3">
      <c r="B15" s="124" t="s">
        <v>107</v>
      </c>
      <c r="C15" s="122" t="s">
        <v>27</v>
      </c>
      <c r="D15" s="201" t="s">
        <v>108</v>
      </c>
      <c r="E15" s="201"/>
      <c r="F15" s="202" t="s">
        <v>106</v>
      </c>
      <c r="G15" s="202"/>
    </row>
    <row r="16" spans="2:23" x14ac:dyDescent="0.3">
      <c r="C16" s="123"/>
      <c r="D16" s="123" t="s">
        <v>104</v>
      </c>
      <c r="E16" s="123" t="s">
        <v>105</v>
      </c>
      <c r="F16" s="123" t="s">
        <v>104</v>
      </c>
      <c r="G16" s="123" t="s">
        <v>105</v>
      </c>
    </row>
    <row r="17" spans="1:7" x14ac:dyDescent="0.3">
      <c r="A17" t="s">
        <v>28</v>
      </c>
      <c r="B17">
        <f>VLOOKUP(C17,'Table 2'!$B$58:$M$67,COUNTA('Table 2'!$B$58:$M$58),FALSE)</f>
        <v>0.5</v>
      </c>
      <c r="C17" t="s">
        <v>28</v>
      </c>
      <c r="D17" s="121">
        <f>VLOOKUP(C17,'Figure 3'!$B$20:$D$29,3,FALSE)</f>
        <v>2.7</v>
      </c>
      <c r="E17" s="121">
        <f>D17+B17</f>
        <v>3.2</v>
      </c>
      <c r="F17" s="121">
        <f>K5</f>
        <v>2.5101717370639371</v>
      </c>
      <c r="G17" s="121">
        <f>L5</f>
        <v>3.1474617577223016</v>
      </c>
    </row>
    <row r="18" spans="1:7" x14ac:dyDescent="0.3">
      <c r="A18" t="s">
        <v>131</v>
      </c>
      <c r="B18">
        <f>VLOOKUP(C18,'Table 2'!$B$58:$M$67,COUNTA('Table 2'!$B$58:$M$58),FALSE)</f>
        <v>1.2</v>
      </c>
      <c r="C18" t="s">
        <v>131</v>
      </c>
      <c r="D18" s="121">
        <f>VLOOKUP(C18,'Figure 3'!$B$20:$D$29,3,FALSE)</f>
        <v>-5</v>
      </c>
      <c r="E18" s="121">
        <f t="shared" ref="E18:E24" si="6">D18+B18</f>
        <v>-3.8</v>
      </c>
      <c r="F18" s="121">
        <f>K6</f>
        <v>-6.1758833365842882</v>
      </c>
      <c r="G18" s="121">
        <f>L6</f>
        <v>-5.0104859813726756</v>
      </c>
    </row>
    <row r="19" spans="1:7" x14ac:dyDescent="0.3">
      <c r="A19" t="s">
        <v>134</v>
      </c>
      <c r="B19">
        <f>VLOOKUP(C19,'Table 2'!$B$58:$M$67,COUNTA('Table 2'!$B$58:$M$58),FALSE)</f>
        <v>1.6</v>
      </c>
      <c r="C19" t="s">
        <v>134</v>
      </c>
      <c r="D19" s="121">
        <f>VLOOKUP(C19,'Figure 3'!$B$20:$D$29,3,FALSE)</f>
        <v>-1.9</v>
      </c>
      <c r="E19" s="121">
        <f t="shared" si="6"/>
        <v>-0.29999999999999982</v>
      </c>
      <c r="F19" s="121">
        <f>K9</f>
        <v>-1.3069110258182932</v>
      </c>
      <c r="G19" s="121">
        <f>L9</f>
        <v>-1.8238239337189275</v>
      </c>
    </row>
    <row r="20" spans="1:7" x14ac:dyDescent="0.3">
      <c r="A20" t="s">
        <v>156</v>
      </c>
      <c r="B20">
        <f>VLOOKUP(C20,'Table 2'!$B$58:$M$67,COUNTA('Table 2'!$B$58:$M$58),FALSE)</f>
        <v>1.2</v>
      </c>
      <c r="C20" t="s">
        <v>156</v>
      </c>
      <c r="D20" s="121">
        <f>VLOOKUP(C20,'Figure 3'!$B$20:$D$29,3,FALSE)</f>
        <v>-2.1</v>
      </c>
      <c r="E20" s="121">
        <f t="shared" si="6"/>
        <v>-0.90000000000000013</v>
      </c>
      <c r="F20" s="121">
        <f>K11</f>
        <v>-3.5471094697830985</v>
      </c>
      <c r="G20" s="121">
        <f>L11</f>
        <v>-3.6013126736192924</v>
      </c>
    </row>
    <row r="21" spans="1:7" x14ac:dyDescent="0.3">
      <c r="A21" t="s">
        <v>31</v>
      </c>
      <c r="B21">
        <f>VLOOKUP(C21,'Table 2'!$B$58:$M$67,COUNTA('Table 2'!$B$58:$M$58),FALSE)</f>
        <v>1.1000000000000001</v>
      </c>
      <c r="C21" t="s">
        <v>31</v>
      </c>
      <c r="D21" s="121">
        <f>VLOOKUP(C21,'Figure 3'!$B$20:$D$29,3,FALSE)</f>
        <v>1.1000000000000001</v>
      </c>
      <c r="E21" s="121">
        <f t="shared" si="6"/>
        <v>2.2000000000000002</v>
      </c>
      <c r="F21" s="121">
        <f>K4</f>
        <v>2.1875570033658454</v>
      </c>
      <c r="G21" s="121">
        <f>L4</f>
        <v>2.3852388043965775</v>
      </c>
    </row>
    <row r="22" spans="1:7" x14ac:dyDescent="0.3">
      <c r="A22" t="s">
        <v>140</v>
      </c>
      <c r="B22">
        <f>VLOOKUP(C22,'Table 2'!$B$58:$M$67,COUNTA('Table 2'!$B$58:$M$58),FALSE)</f>
        <v>1.1000000000000001</v>
      </c>
      <c r="C22" t="s">
        <v>140</v>
      </c>
      <c r="D22" s="121">
        <f>VLOOKUP(C22,'Figure 3'!$B$20:$D$29,3,FALSE)</f>
        <v>-0.5</v>
      </c>
      <c r="E22" s="121">
        <f t="shared" si="6"/>
        <v>0.60000000000000009</v>
      </c>
      <c r="F22" s="121">
        <f>K7</f>
        <v>-1.3085705373819132</v>
      </c>
      <c r="G22" s="121">
        <f>L7</f>
        <v>0.48794336798159943</v>
      </c>
    </row>
    <row r="23" spans="1:7" x14ac:dyDescent="0.3">
      <c r="A23" t="s">
        <v>142</v>
      </c>
      <c r="B23">
        <f>VLOOKUP(C23,'Table 2'!$B$58:$M$67,COUNTA('Table 2'!$B$58:$M$58),FALSE)</f>
        <v>1.1000000000000001</v>
      </c>
      <c r="C23" t="s">
        <v>142</v>
      </c>
      <c r="D23" s="121">
        <f>VLOOKUP(C23,'Figure 3'!$B$20:$D$29,3,FALSE)</f>
        <v>-0.8</v>
      </c>
      <c r="E23" s="121">
        <f t="shared" si="6"/>
        <v>0.30000000000000004</v>
      </c>
      <c r="F23" s="121">
        <f>K8</f>
        <v>-2.8551693384980323</v>
      </c>
      <c r="G23" s="121">
        <f>L8</f>
        <v>-3.8688360469592586</v>
      </c>
    </row>
    <row r="24" spans="1:7" x14ac:dyDescent="0.3">
      <c r="A24" t="s">
        <v>143</v>
      </c>
      <c r="B24">
        <f>VLOOKUP(C24,'Table 2'!$B$58:$M$67,COUNTA('Table 2'!$B$58:$M$58),FALSE)</f>
        <v>0.2</v>
      </c>
      <c r="C24" t="s">
        <v>143</v>
      </c>
      <c r="D24" s="121">
        <f>VLOOKUP(C24,'Figure 3'!$B$20:$D$29,3,FALSE)</f>
        <v>-2.7</v>
      </c>
      <c r="E24" s="121">
        <f t="shared" si="6"/>
        <v>-2.5</v>
      </c>
      <c r="F24" s="121">
        <f>K10</f>
        <v>-8.1149773894193906</v>
      </c>
      <c r="G24" s="121">
        <f>L10</f>
        <v>-8.5212916624956794</v>
      </c>
    </row>
    <row r="26" spans="1:7" x14ac:dyDescent="0.3">
      <c r="C26" s="123"/>
      <c r="D26" s="123" t="s">
        <v>104</v>
      </c>
      <c r="E26" s="123" t="s">
        <v>105</v>
      </c>
      <c r="F26" s="123" t="s">
        <v>104</v>
      </c>
      <c r="G26" s="123" t="s">
        <v>105</v>
      </c>
    </row>
    <row r="27" spans="1:7" x14ac:dyDescent="0.3">
      <c r="B27" s="120" t="s">
        <v>28</v>
      </c>
      <c r="C27" s="120"/>
      <c r="D27" s="121">
        <f t="shared" ref="D27:E27" si="7">D17</f>
        <v>2.7</v>
      </c>
      <c r="E27" s="121">
        <f t="shared" si="7"/>
        <v>3.2</v>
      </c>
      <c r="F27" s="121">
        <f>F17</f>
        <v>2.5101717370639371</v>
      </c>
      <c r="G27" s="121">
        <f>G17</f>
        <v>3.1474617577223016</v>
      </c>
    </row>
    <row r="28" spans="1:7" x14ac:dyDescent="0.3">
      <c r="B28" s="120" t="str">
        <f>B27</f>
        <v>Estonia</v>
      </c>
      <c r="C28" s="120"/>
      <c r="D28" s="120">
        <v>0.9</v>
      </c>
      <c r="E28" s="120">
        <v>0.9</v>
      </c>
      <c r="F28" s="120">
        <v>1.1000000000000001</v>
      </c>
      <c r="G28" s="120">
        <v>1.1000000000000001</v>
      </c>
    </row>
    <row r="29" spans="1:7" x14ac:dyDescent="0.3">
      <c r="B29" s="120" t="s">
        <v>29</v>
      </c>
      <c r="C29" s="120"/>
      <c r="D29" s="121">
        <f t="shared" ref="D29:E29" si="8">D18</f>
        <v>-5</v>
      </c>
      <c r="E29" s="121">
        <f t="shared" si="8"/>
        <v>-3.8</v>
      </c>
      <c r="F29" s="121">
        <f>F18</f>
        <v>-6.1758833365842882</v>
      </c>
      <c r="G29" s="121">
        <f>G18</f>
        <v>-5.0104859813726756</v>
      </c>
    </row>
    <row r="30" spans="1:7" x14ac:dyDescent="0.3">
      <c r="B30" s="120" t="str">
        <f>B29</f>
        <v>Hungary</v>
      </c>
      <c r="C30" s="120"/>
      <c r="D30" s="120">
        <f>D28+1</f>
        <v>1.9</v>
      </c>
      <c r="E30" s="120">
        <f t="shared" ref="E30:G42" si="9">E28+1</f>
        <v>1.9</v>
      </c>
      <c r="F30" s="120">
        <f t="shared" si="9"/>
        <v>2.1</v>
      </c>
      <c r="G30" s="120">
        <f t="shared" si="9"/>
        <v>2.1</v>
      </c>
    </row>
    <row r="31" spans="1:7" x14ac:dyDescent="0.3">
      <c r="B31" s="120" t="s">
        <v>30</v>
      </c>
      <c r="C31" s="120"/>
      <c r="D31" s="121">
        <f t="shared" ref="D31:E31" si="10">D19</f>
        <v>-1.9</v>
      </c>
      <c r="E31" s="121">
        <f t="shared" si="10"/>
        <v>-0.29999999999999982</v>
      </c>
      <c r="F31" s="121">
        <f>F19</f>
        <v>-1.3069110258182932</v>
      </c>
      <c r="G31" s="121">
        <f>G19</f>
        <v>-1.8238239337189275</v>
      </c>
    </row>
    <row r="32" spans="1:7" x14ac:dyDescent="0.3">
      <c r="B32" s="120" t="str">
        <f>B31</f>
        <v>Poland</v>
      </c>
      <c r="C32" s="120"/>
      <c r="D32" s="120">
        <f>D30+1</f>
        <v>2.9</v>
      </c>
      <c r="E32" s="120">
        <f t="shared" si="9"/>
        <v>2.9</v>
      </c>
      <c r="F32" s="120">
        <f t="shared" si="9"/>
        <v>3.1</v>
      </c>
      <c r="G32" s="120">
        <f t="shared" si="9"/>
        <v>3.1</v>
      </c>
    </row>
    <row r="33" spans="2:7" x14ac:dyDescent="0.3">
      <c r="B33" s="120" t="s">
        <v>57</v>
      </c>
      <c r="C33" s="120"/>
      <c r="D33" s="121">
        <f t="shared" ref="D33:E33" si="11">D20</f>
        <v>-2.1</v>
      </c>
      <c r="E33" s="121">
        <f t="shared" si="11"/>
        <v>-0.90000000000000013</v>
      </c>
      <c r="F33" s="121">
        <f>F20</f>
        <v>-3.5471094697830985</v>
      </c>
      <c r="G33" s="121">
        <f>G20</f>
        <v>-3.6013126736192924</v>
      </c>
    </row>
    <row r="34" spans="2:7" x14ac:dyDescent="0.3">
      <c r="B34" s="120" t="str">
        <f>B33</f>
        <v>Slovakia</v>
      </c>
      <c r="C34" s="120"/>
      <c r="D34" s="120">
        <f>D32+1</f>
        <v>3.9</v>
      </c>
      <c r="E34" s="120">
        <f t="shared" si="9"/>
        <v>3.9</v>
      </c>
      <c r="F34" s="120">
        <f t="shared" si="9"/>
        <v>4.0999999999999996</v>
      </c>
      <c r="G34" s="120">
        <f t="shared" si="9"/>
        <v>4.0999999999999996</v>
      </c>
    </row>
    <row r="35" spans="2:7" x14ac:dyDescent="0.3">
      <c r="B35" s="120" t="s">
        <v>31</v>
      </c>
      <c r="C35" s="120"/>
      <c r="D35" s="121" t="s">
        <v>103</v>
      </c>
      <c r="E35" s="121" t="s">
        <v>103</v>
      </c>
      <c r="F35" s="121" t="s">
        <v>103</v>
      </c>
      <c r="G35" s="121" t="s">
        <v>103</v>
      </c>
    </row>
    <row r="36" spans="2:7" x14ac:dyDescent="0.3">
      <c r="B36" s="120" t="str">
        <f>B35</f>
        <v>Bulgaria</v>
      </c>
      <c r="C36" s="120"/>
      <c r="D36" s="121" t="s">
        <v>103</v>
      </c>
      <c r="E36" s="121" t="s">
        <v>103</v>
      </c>
      <c r="F36" s="121" t="s">
        <v>103</v>
      </c>
      <c r="G36" s="121" t="s">
        <v>103</v>
      </c>
    </row>
    <row r="37" spans="2:7" x14ac:dyDescent="0.3">
      <c r="B37" s="120" t="s">
        <v>33</v>
      </c>
      <c r="C37" s="120"/>
      <c r="D37" s="121">
        <f t="shared" ref="D37:E37" si="12">D22</f>
        <v>-0.5</v>
      </c>
      <c r="E37" s="121">
        <f t="shared" si="12"/>
        <v>0.60000000000000009</v>
      </c>
      <c r="F37" s="121">
        <f>F22</f>
        <v>-1.3085705373819132</v>
      </c>
      <c r="G37" s="121">
        <f>G22</f>
        <v>0.48794336798159943</v>
      </c>
    </row>
    <row r="38" spans="2:7" x14ac:dyDescent="0.3">
      <c r="B38" s="120" t="str">
        <f>B37</f>
        <v>Latvia</v>
      </c>
      <c r="C38" s="120"/>
      <c r="D38" s="120">
        <f>D34+1</f>
        <v>4.9000000000000004</v>
      </c>
      <c r="E38" s="120">
        <f t="shared" ref="E38:G38" si="13">E34+1</f>
        <v>4.9000000000000004</v>
      </c>
      <c r="F38" s="120">
        <f t="shared" si="13"/>
        <v>5.0999999999999996</v>
      </c>
      <c r="G38" s="120">
        <f t="shared" si="13"/>
        <v>5.0999999999999996</v>
      </c>
    </row>
    <row r="39" spans="2:7" x14ac:dyDescent="0.3">
      <c r="B39" s="120" t="s">
        <v>34</v>
      </c>
      <c r="C39" s="120"/>
      <c r="D39" s="121">
        <f t="shared" ref="D39:E39" si="14">D23</f>
        <v>-0.8</v>
      </c>
      <c r="E39" s="121">
        <f t="shared" si="14"/>
        <v>0.30000000000000004</v>
      </c>
      <c r="F39" s="121">
        <f>F23</f>
        <v>-2.8551693384980323</v>
      </c>
      <c r="G39" s="121">
        <f>G23</f>
        <v>-3.8688360469592586</v>
      </c>
    </row>
    <row r="40" spans="2:7" x14ac:dyDescent="0.3">
      <c r="B40" s="120" t="str">
        <f>B39</f>
        <v>Lithuania</v>
      </c>
      <c r="C40" s="120"/>
      <c r="D40" s="120">
        <f>D38+1</f>
        <v>5.9</v>
      </c>
      <c r="E40" s="120">
        <f t="shared" si="9"/>
        <v>5.9</v>
      </c>
      <c r="F40" s="120">
        <f t="shared" si="9"/>
        <v>6.1</v>
      </c>
      <c r="G40" s="120">
        <f t="shared" si="9"/>
        <v>6.1</v>
      </c>
    </row>
    <row r="41" spans="2:7" x14ac:dyDescent="0.3">
      <c r="B41" s="120" t="s">
        <v>35</v>
      </c>
      <c r="C41" s="120"/>
      <c r="D41" s="121">
        <f t="shared" ref="D41:E41" si="15">D24</f>
        <v>-2.7</v>
      </c>
      <c r="E41" s="121">
        <f t="shared" si="15"/>
        <v>-2.5</v>
      </c>
      <c r="F41" s="121">
        <f>F24</f>
        <v>-8.1149773894193906</v>
      </c>
      <c r="G41" s="121">
        <f>G24</f>
        <v>-8.5212916624956794</v>
      </c>
    </row>
    <row r="42" spans="2:7" x14ac:dyDescent="0.3">
      <c r="B42" s="120" t="str">
        <f>B41</f>
        <v>Romania</v>
      </c>
      <c r="C42" s="120"/>
      <c r="D42" s="120">
        <f>D40+1</f>
        <v>6.9</v>
      </c>
      <c r="E42" s="120">
        <f t="shared" si="9"/>
        <v>6.9</v>
      </c>
      <c r="F42" s="120">
        <f t="shared" si="9"/>
        <v>7.1</v>
      </c>
      <c r="G42" s="120">
        <f t="shared" si="9"/>
        <v>7.1</v>
      </c>
    </row>
    <row r="44" spans="2:7" x14ac:dyDescent="0.3">
      <c r="D44" s="78" t="s">
        <v>110</v>
      </c>
    </row>
    <row r="45" spans="2:7" x14ac:dyDescent="0.3">
      <c r="D45" s="123" t="s">
        <v>104</v>
      </c>
      <c r="E45" s="123" t="s">
        <v>105</v>
      </c>
      <c r="F45" s="123" t="s">
        <v>104</v>
      </c>
      <c r="G45" s="123" t="s">
        <v>105</v>
      </c>
    </row>
    <row r="46" spans="2:7" x14ac:dyDescent="0.3">
      <c r="D46" s="121">
        <v>0</v>
      </c>
      <c r="E46" s="121">
        <f>E27-D27</f>
        <v>0.5</v>
      </c>
      <c r="F46" s="121">
        <v>0</v>
      </c>
      <c r="G46" s="121">
        <f>G27-F27</f>
        <v>0.63729002065836449</v>
      </c>
    </row>
    <row r="47" spans="2:7" x14ac:dyDescent="0.3">
      <c r="D47" s="120">
        <v>0.9</v>
      </c>
      <c r="E47" s="120">
        <v>0.9</v>
      </c>
      <c r="F47" s="120">
        <v>1.1000000000000001</v>
      </c>
      <c r="G47" s="120">
        <v>1.1000000000000001</v>
      </c>
    </row>
    <row r="48" spans="2:7" x14ac:dyDescent="0.3">
      <c r="D48" s="121">
        <v>0</v>
      </c>
      <c r="E48" s="121">
        <f>E29-D29</f>
        <v>1.2000000000000002</v>
      </c>
      <c r="F48" s="121">
        <v>0</v>
      </c>
      <c r="G48" s="121">
        <f>G29-F29</f>
        <v>1.1653973552116126</v>
      </c>
    </row>
    <row r="49" spans="4:7" x14ac:dyDescent="0.3">
      <c r="D49" s="120">
        <v>1.9</v>
      </c>
      <c r="E49" s="120">
        <v>1.9</v>
      </c>
      <c r="F49" s="120">
        <v>2.1</v>
      </c>
      <c r="G49" s="120">
        <v>2.1</v>
      </c>
    </row>
    <row r="50" spans="4:7" x14ac:dyDescent="0.3">
      <c r="D50" s="121">
        <v>0</v>
      </c>
      <c r="E50" s="121">
        <f>E31-D31</f>
        <v>1.6</v>
      </c>
      <c r="F50" s="121">
        <v>0</v>
      </c>
      <c r="G50" s="121">
        <f>G31-F31</f>
        <v>-0.51691290790063427</v>
      </c>
    </row>
    <row r="51" spans="4:7" x14ac:dyDescent="0.3">
      <c r="D51" s="120">
        <v>2.9</v>
      </c>
      <c r="E51" s="120">
        <v>2.9</v>
      </c>
      <c r="F51" s="120">
        <v>3.1</v>
      </c>
      <c r="G51" s="120">
        <v>3.1</v>
      </c>
    </row>
    <row r="52" spans="4:7" x14ac:dyDescent="0.3">
      <c r="D52" s="121">
        <v>0</v>
      </c>
      <c r="E52" s="121">
        <f>E33-D33</f>
        <v>1.2</v>
      </c>
      <c r="F52" s="121">
        <v>0</v>
      </c>
      <c r="G52" s="121">
        <f>G33-F33</f>
        <v>-5.4203203836193925E-2</v>
      </c>
    </row>
    <row r="53" spans="4:7" x14ac:dyDescent="0.3">
      <c r="D53" s="120">
        <v>3.9</v>
      </c>
      <c r="E53" s="120">
        <v>3.9</v>
      </c>
      <c r="F53" s="120">
        <v>4.0999999999999996</v>
      </c>
      <c r="G53" s="120">
        <v>4.0999999999999996</v>
      </c>
    </row>
    <row r="54" spans="4:7" x14ac:dyDescent="0.3">
      <c r="D54" s="121" t="s">
        <v>103</v>
      </c>
      <c r="E54" s="121" t="s">
        <v>103</v>
      </c>
      <c r="F54" s="121" t="s">
        <v>103</v>
      </c>
      <c r="G54" s="121" t="s">
        <v>103</v>
      </c>
    </row>
    <row r="55" spans="4:7" x14ac:dyDescent="0.3">
      <c r="D55" s="121" t="s">
        <v>103</v>
      </c>
      <c r="E55" s="121" t="s">
        <v>103</v>
      </c>
      <c r="F55" s="121" t="s">
        <v>103</v>
      </c>
      <c r="G55" s="121" t="s">
        <v>103</v>
      </c>
    </row>
    <row r="56" spans="4:7" x14ac:dyDescent="0.3">
      <c r="D56" s="121">
        <v>0</v>
      </c>
      <c r="E56" s="121">
        <f>E37-D37</f>
        <v>1.1000000000000001</v>
      </c>
      <c r="F56" s="121">
        <v>0</v>
      </c>
      <c r="G56" s="121">
        <f>G37-F37</f>
        <v>1.7965139053635126</v>
      </c>
    </row>
    <row r="57" spans="4:7" x14ac:dyDescent="0.3">
      <c r="D57" s="120">
        <v>4.9000000000000004</v>
      </c>
      <c r="E57" s="120">
        <v>4.9000000000000004</v>
      </c>
      <c r="F57" s="120">
        <v>5.0999999999999996</v>
      </c>
      <c r="G57" s="120">
        <v>5.0999999999999996</v>
      </c>
    </row>
    <row r="58" spans="4:7" x14ac:dyDescent="0.3">
      <c r="D58" s="121">
        <v>0</v>
      </c>
      <c r="E58" s="121">
        <f>E39-D39</f>
        <v>1.1000000000000001</v>
      </c>
      <c r="F58" s="121">
        <v>0</v>
      </c>
      <c r="G58" s="121">
        <f>G39-F39</f>
        <v>-1.0136667084612263</v>
      </c>
    </row>
    <row r="59" spans="4:7" x14ac:dyDescent="0.3">
      <c r="D59" s="120">
        <v>5.9</v>
      </c>
      <c r="E59" s="120">
        <v>5.9</v>
      </c>
      <c r="F59" s="120">
        <v>6.1</v>
      </c>
      <c r="G59" s="120">
        <v>6.1</v>
      </c>
    </row>
    <row r="60" spans="4:7" x14ac:dyDescent="0.3">
      <c r="D60" s="121">
        <v>-2.7</v>
      </c>
      <c r="E60" s="121">
        <v>-2.5</v>
      </c>
      <c r="F60" s="121">
        <v>-8.1149773894193906</v>
      </c>
      <c r="G60" s="121" t="s">
        <v>103</v>
      </c>
    </row>
    <row r="61" spans="4:7" x14ac:dyDescent="0.3">
      <c r="D61" s="120">
        <v>6.9</v>
      </c>
      <c r="E61" s="120">
        <v>6.9</v>
      </c>
      <c r="F61" s="120">
        <v>7.1</v>
      </c>
      <c r="G61" s="120">
        <v>7.1</v>
      </c>
    </row>
  </sheetData>
  <mergeCells count="16">
    <mergeCell ref="V2:V3"/>
    <mergeCell ref="S2:S3"/>
    <mergeCell ref="C2:C3"/>
    <mergeCell ref="D2:D3"/>
    <mergeCell ref="G2:G3"/>
    <mergeCell ref="I2:I3"/>
    <mergeCell ref="E2:E3"/>
    <mergeCell ref="F2:F3"/>
    <mergeCell ref="H2:H3"/>
    <mergeCell ref="J2:J3"/>
    <mergeCell ref="K2:K3"/>
    <mergeCell ref="D15:E15"/>
    <mergeCell ref="F15:G15"/>
    <mergeCell ref="L2:L3"/>
    <mergeCell ref="T2:T3"/>
    <mergeCell ref="U2:U3"/>
  </mergeCells>
  <pageMargins left="0.7" right="0.7" top="0.75" bottom="0.75" header="0.3" footer="0.3"/>
  <pageSetup paperSize="9" orientation="portrait" r:id="rId1"/>
  <ignoredErrors>
    <ignoredError sqref="D6:L6"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A7CA7-FEF7-48D9-9E70-92D08EEC6F39}">
  <dimension ref="B2:D14"/>
  <sheetViews>
    <sheetView zoomScale="120" zoomScaleNormal="100" workbookViewId="0">
      <selection activeCell="B3" sqref="B3:B4"/>
    </sheetView>
  </sheetViews>
  <sheetFormatPr defaultRowHeight="14.4" x14ac:dyDescent="0.3"/>
  <cols>
    <col min="2" max="2" width="16.33203125" customWidth="1"/>
    <col min="3" max="3" width="6.6640625" bestFit="1" customWidth="1"/>
    <col min="4" max="4" width="71.44140625" bestFit="1" customWidth="1"/>
  </cols>
  <sheetData>
    <row r="2" spans="2:4" ht="15" thickBot="1" x14ac:dyDescent="0.35"/>
    <row r="3" spans="2:4" x14ac:dyDescent="0.3">
      <c r="B3" s="209" t="s">
        <v>27</v>
      </c>
      <c r="C3" s="211" t="s">
        <v>43</v>
      </c>
      <c r="D3" s="213" t="s">
        <v>112</v>
      </c>
    </row>
    <row r="4" spans="2:4" ht="15" thickBot="1" x14ac:dyDescent="0.35">
      <c r="B4" s="210"/>
      <c r="C4" s="212"/>
      <c r="D4" s="214"/>
    </row>
    <row r="5" spans="2:4" ht="48" x14ac:dyDescent="0.3">
      <c r="B5" s="145" t="s">
        <v>31</v>
      </c>
      <c r="C5" s="146">
        <v>2014</v>
      </c>
      <c r="D5" s="147" t="s">
        <v>117</v>
      </c>
    </row>
    <row r="6" spans="2:4" ht="36" x14ac:dyDescent="0.3">
      <c r="B6" s="139" t="s">
        <v>28</v>
      </c>
      <c r="C6" s="140">
        <v>2009</v>
      </c>
      <c r="D6" s="141" t="s">
        <v>118</v>
      </c>
    </row>
    <row r="7" spans="2:4" ht="36" x14ac:dyDescent="0.3">
      <c r="B7" s="139" t="s">
        <v>29</v>
      </c>
      <c r="C7" s="140">
        <v>2010</v>
      </c>
      <c r="D7" s="141" t="s">
        <v>119</v>
      </c>
    </row>
    <row r="8" spans="2:4" x14ac:dyDescent="0.3">
      <c r="B8" s="139" t="s">
        <v>33</v>
      </c>
      <c r="C8" s="140">
        <v>2009</v>
      </c>
      <c r="D8" s="141" t="s">
        <v>114</v>
      </c>
    </row>
    <row r="9" spans="2:4" x14ac:dyDescent="0.3">
      <c r="B9" s="139" t="s">
        <v>34</v>
      </c>
      <c r="C9" s="140">
        <v>2009</v>
      </c>
      <c r="D9" s="141" t="s">
        <v>113</v>
      </c>
    </row>
    <row r="10" spans="2:4" ht="60" x14ac:dyDescent="0.3">
      <c r="B10" s="139" t="s">
        <v>30</v>
      </c>
      <c r="C10" s="140">
        <v>2011</v>
      </c>
      <c r="D10" s="141" t="s">
        <v>121</v>
      </c>
    </row>
    <row r="11" spans="2:4" ht="24" x14ac:dyDescent="0.3">
      <c r="B11" s="139" t="s">
        <v>35</v>
      </c>
      <c r="C11" s="140">
        <v>2017</v>
      </c>
      <c r="D11" s="141" t="s">
        <v>120</v>
      </c>
    </row>
    <row r="12" spans="2:4" ht="60.6" thickBot="1" x14ac:dyDescent="0.35">
      <c r="B12" s="142" t="s">
        <v>36</v>
      </c>
      <c r="C12" s="143">
        <v>2012</v>
      </c>
      <c r="D12" s="144" t="s">
        <v>115</v>
      </c>
    </row>
    <row r="13" spans="2:4" x14ac:dyDescent="0.3">
      <c r="B13" t="s">
        <v>116</v>
      </c>
    </row>
    <row r="14" spans="2:4" x14ac:dyDescent="0.3">
      <c r="D14" s="138"/>
    </row>
  </sheetData>
  <mergeCells count="3">
    <mergeCell ref="B3:B4"/>
    <mergeCell ref="C3:C4"/>
    <mergeCell ref="D3:D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0354C-555B-4C10-935C-B0759E3A8697}">
  <dimension ref="A1:R33"/>
  <sheetViews>
    <sheetView workbookViewId="0"/>
  </sheetViews>
  <sheetFormatPr defaultRowHeight="14.4" x14ac:dyDescent="0.3"/>
  <cols>
    <col min="3" max="15" width="6.21875" customWidth="1"/>
    <col min="16" max="18" width="7.44140625" customWidth="1"/>
  </cols>
  <sheetData>
    <row r="1" spans="1:18" x14ac:dyDescent="0.3">
      <c r="A1" s="86"/>
      <c r="B1" s="86"/>
      <c r="D1" s="86"/>
      <c r="E1" s="86"/>
      <c r="F1" s="86"/>
      <c r="G1" s="86"/>
      <c r="H1" s="86"/>
      <c r="I1" s="86"/>
      <c r="J1" s="86"/>
      <c r="K1" s="86"/>
      <c r="L1" s="86"/>
      <c r="M1" s="86"/>
      <c r="N1" s="86"/>
      <c r="O1" s="86"/>
      <c r="P1" s="86"/>
      <c r="Q1" s="86"/>
      <c r="R1" s="86"/>
    </row>
    <row r="2" spans="1:18" ht="15" thickBot="1" x14ac:dyDescent="0.35">
      <c r="A2" s="86"/>
      <c r="B2" s="111" t="s">
        <v>27</v>
      </c>
      <c r="C2" s="112">
        <v>2004</v>
      </c>
      <c r="D2" s="112">
        <v>2005</v>
      </c>
      <c r="E2" s="112">
        <v>2006</v>
      </c>
      <c r="F2" s="112">
        <v>2007</v>
      </c>
      <c r="G2" s="112">
        <v>2008</v>
      </c>
      <c r="H2" s="112">
        <v>2009</v>
      </c>
      <c r="I2" s="112">
        <v>2010</v>
      </c>
      <c r="J2" s="112">
        <v>2011</v>
      </c>
      <c r="K2" s="112">
        <v>2012</v>
      </c>
      <c r="L2" s="112">
        <v>2013</v>
      </c>
      <c r="M2" s="112">
        <v>2014</v>
      </c>
      <c r="N2" s="112">
        <v>2015</v>
      </c>
      <c r="O2" s="112">
        <v>2016</v>
      </c>
      <c r="P2" s="112">
        <v>2017</v>
      </c>
      <c r="Q2" s="113">
        <v>2018</v>
      </c>
      <c r="R2" s="86"/>
    </row>
    <row r="3" spans="1:18" ht="15" thickBot="1" x14ac:dyDescent="0.35">
      <c r="A3" s="86"/>
      <c r="B3" s="96" t="s">
        <v>31</v>
      </c>
      <c r="C3" s="117">
        <v>1.8</v>
      </c>
      <c r="D3" s="117">
        <v>1</v>
      </c>
      <c r="E3" s="117">
        <v>1.8</v>
      </c>
      <c r="F3" s="103">
        <v>1.1000000000000001</v>
      </c>
      <c r="G3" s="102">
        <v>1.6</v>
      </c>
      <c r="H3" s="102">
        <v>-4</v>
      </c>
      <c r="I3" s="104">
        <v>-3.1</v>
      </c>
      <c r="J3" s="104">
        <v>-2</v>
      </c>
      <c r="K3" s="102">
        <v>-0.3</v>
      </c>
      <c r="L3" s="102">
        <v>-0.4</v>
      </c>
      <c r="M3" s="102">
        <v>-5.4</v>
      </c>
      <c r="N3" s="102">
        <v>-1.7</v>
      </c>
      <c r="O3" s="102">
        <v>0.1</v>
      </c>
      <c r="P3" s="102">
        <v>1.1000000000000001</v>
      </c>
      <c r="Q3" s="105">
        <v>1.8</v>
      </c>
      <c r="R3" s="86"/>
    </row>
    <row r="4" spans="1:18" ht="15" thickBot="1" x14ac:dyDescent="0.35">
      <c r="A4" s="86"/>
      <c r="B4" s="96" t="s">
        <v>28</v>
      </c>
      <c r="C4" s="118">
        <v>0.3</v>
      </c>
      <c r="D4" s="117">
        <v>1.7</v>
      </c>
      <c r="E4" s="117">
        <v>2.9</v>
      </c>
      <c r="F4" s="102">
        <v>2.7</v>
      </c>
      <c r="G4" s="102">
        <v>-2.6</v>
      </c>
      <c r="H4" s="106">
        <v>-2.2000000000000002</v>
      </c>
      <c r="I4" s="102">
        <v>0.2</v>
      </c>
      <c r="J4" s="102">
        <v>1.1000000000000001</v>
      </c>
      <c r="K4" s="102">
        <v>-0.3</v>
      </c>
      <c r="L4" s="102">
        <v>0.2</v>
      </c>
      <c r="M4" s="102">
        <v>0.7</v>
      </c>
      <c r="N4" s="102">
        <v>0.1</v>
      </c>
      <c r="O4" s="102">
        <v>-0.5</v>
      </c>
      <c r="P4" s="102">
        <v>-0.8</v>
      </c>
      <c r="Q4" s="105">
        <v>-0.6</v>
      </c>
      <c r="R4" s="86"/>
    </row>
    <row r="5" spans="1:18" ht="15" thickBot="1" x14ac:dyDescent="0.35">
      <c r="A5" s="86"/>
      <c r="B5" s="96" t="s">
        <v>29</v>
      </c>
      <c r="C5" s="118">
        <v>-6.4</v>
      </c>
      <c r="D5" s="119">
        <v>-7.9</v>
      </c>
      <c r="E5" s="119">
        <v>-9.1999999999999993</v>
      </c>
      <c r="F5" s="104">
        <v>-5</v>
      </c>
      <c r="G5" s="104">
        <v>-3.7</v>
      </c>
      <c r="H5" s="104">
        <v>-4.7</v>
      </c>
      <c r="I5" s="107">
        <v>-4.4000000000000004</v>
      </c>
      <c r="J5" s="104">
        <v>-5.2</v>
      </c>
      <c r="K5" s="104">
        <v>-2.2999999999999998</v>
      </c>
      <c r="L5" s="102">
        <v>-2.5</v>
      </c>
      <c r="M5" s="104">
        <v>-2.8</v>
      </c>
      <c r="N5" s="104">
        <v>-2</v>
      </c>
      <c r="O5" s="104">
        <v>-1.8</v>
      </c>
      <c r="P5" s="102">
        <v>-2.4</v>
      </c>
      <c r="Q5" s="105">
        <v>-2.2999999999999998</v>
      </c>
      <c r="R5" s="86"/>
    </row>
    <row r="6" spans="1:18" ht="15" thickBot="1" x14ac:dyDescent="0.35">
      <c r="A6" s="86"/>
      <c r="B6" s="96" t="s">
        <v>33</v>
      </c>
      <c r="C6" s="118">
        <v>1</v>
      </c>
      <c r="D6" s="117">
        <v>-0.4</v>
      </c>
      <c r="E6" s="117">
        <v>-0.5</v>
      </c>
      <c r="F6" s="102">
        <v>-0.5</v>
      </c>
      <c r="G6" s="102">
        <v>-4.2</v>
      </c>
      <c r="H6" s="107">
        <v>-9.5</v>
      </c>
      <c r="I6" s="104">
        <v>-8.6</v>
      </c>
      <c r="J6" s="104">
        <v>-4.2</v>
      </c>
      <c r="K6" s="102">
        <v>-1.2</v>
      </c>
      <c r="L6" s="102">
        <v>-1.2</v>
      </c>
      <c r="M6" s="102">
        <v>-1.4</v>
      </c>
      <c r="N6" s="102">
        <v>-1.4</v>
      </c>
      <c r="O6" s="102">
        <v>0.1</v>
      </c>
      <c r="P6" s="102">
        <v>-0.5</v>
      </c>
      <c r="Q6" s="105">
        <v>-0.7</v>
      </c>
      <c r="R6" s="86"/>
    </row>
    <row r="7" spans="1:18" ht="15" thickBot="1" x14ac:dyDescent="0.35">
      <c r="A7" s="86"/>
      <c r="B7" s="96" t="s">
        <v>34</v>
      </c>
      <c r="C7" s="118">
        <v>-1.5</v>
      </c>
      <c r="D7" s="117">
        <v>-0.5</v>
      </c>
      <c r="E7" s="117">
        <v>-0.3</v>
      </c>
      <c r="F7" s="102">
        <v>-0.8</v>
      </c>
      <c r="G7" s="102">
        <v>-3.1</v>
      </c>
      <c r="H7" s="107">
        <v>-9.1</v>
      </c>
      <c r="I7" s="104">
        <v>-6.9</v>
      </c>
      <c r="J7" s="104">
        <v>-9</v>
      </c>
      <c r="K7" s="102">
        <v>-3.1</v>
      </c>
      <c r="L7" s="102">
        <v>-2.6</v>
      </c>
      <c r="M7" s="102">
        <v>-0.6</v>
      </c>
      <c r="N7" s="102">
        <v>-0.3</v>
      </c>
      <c r="O7" s="102">
        <v>0.2</v>
      </c>
      <c r="P7" s="102">
        <v>0.5</v>
      </c>
      <c r="Q7" s="105">
        <v>0.6</v>
      </c>
      <c r="R7" s="86"/>
    </row>
    <row r="8" spans="1:18" ht="15" thickBot="1" x14ac:dyDescent="0.35">
      <c r="A8" s="86"/>
      <c r="B8" s="96" t="s">
        <v>30</v>
      </c>
      <c r="C8" s="118">
        <v>-5.2</v>
      </c>
      <c r="D8" s="119">
        <v>-4</v>
      </c>
      <c r="E8" s="119">
        <v>-3.6</v>
      </c>
      <c r="F8" s="104">
        <v>-1.9</v>
      </c>
      <c r="G8" s="102">
        <v>-3.6</v>
      </c>
      <c r="H8" s="104">
        <v>-7.3</v>
      </c>
      <c r="I8" s="104">
        <v>-7.4</v>
      </c>
      <c r="J8" s="107">
        <v>-4.9000000000000004</v>
      </c>
      <c r="K8" s="104">
        <v>-3.7</v>
      </c>
      <c r="L8" s="104">
        <v>-4.2</v>
      </c>
      <c r="M8" s="104">
        <v>-3.6</v>
      </c>
      <c r="N8" s="102">
        <v>-2.6</v>
      </c>
      <c r="O8" s="102">
        <v>-2.4</v>
      </c>
      <c r="P8" s="102">
        <v>-1.5</v>
      </c>
      <c r="Q8" s="105">
        <v>-0.2</v>
      </c>
      <c r="R8" s="86"/>
    </row>
    <row r="9" spans="1:18" ht="15" thickBot="1" x14ac:dyDescent="0.35">
      <c r="A9" s="86"/>
      <c r="B9" s="96" t="s">
        <v>35</v>
      </c>
      <c r="C9" s="97"/>
      <c r="D9" s="97"/>
      <c r="E9" s="102">
        <v>-2.1</v>
      </c>
      <c r="F9" s="108">
        <v>-2.7</v>
      </c>
      <c r="G9" s="102">
        <v>-5.4</v>
      </c>
      <c r="H9" s="104">
        <v>-9.1</v>
      </c>
      <c r="I9" s="104">
        <v>-6.9</v>
      </c>
      <c r="J9" s="104">
        <v>-5.4</v>
      </c>
      <c r="K9" s="104">
        <v>-3.7</v>
      </c>
      <c r="L9" s="102">
        <v>-2.1</v>
      </c>
      <c r="M9" s="102">
        <v>-1.2</v>
      </c>
      <c r="N9" s="102">
        <v>-0.6</v>
      </c>
      <c r="O9" s="102">
        <v>-2.6</v>
      </c>
      <c r="P9" s="106">
        <v>-2.6</v>
      </c>
      <c r="Q9" s="105">
        <v>-3</v>
      </c>
      <c r="R9" s="86"/>
    </row>
    <row r="10" spans="1:18" x14ac:dyDescent="0.3">
      <c r="A10" s="86"/>
      <c r="B10" s="99" t="s">
        <v>57</v>
      </c>
      <c r="C10" s="100"/>
      <c r="D10" s="114"/>
      <c r="E10" s="115">
        <v>-3.6</v>
      </c>
      <c r="F10" s="115">
        <v>-2.1</v>
      </c>
      <c r="G10" s="109">
        <v>-2.5</v>
      </c>
      <c r="H10" s="115">
        <v>-8.1</v>
      </c>
      <c r="I10" s="115">
        <v>-7.5</v>
      </c>
      <c r="J10" s="115">
        <v>-4.5</v>
      </c>
      <c r="K10" s="116">
        <v>-4.4000000000000004</v>
      </c>
      <c r="L10" s="115">
        <v>-2.9</v>
      </c>
      <c r="M10" s="109">
        <v>-3.1</v>
      </c>
      <c r="N10" s="109">
        <v>-2.7</v>
      </c>
      <c r="O10" s="109">
        <v>-2.5</v>
      </c>
      <c r="P10" s="109">
        <v>-1</v>
      </c>
      <c r="Q10" s="110">
        <v>-1.1000000000000001</v>
      </c>
      <c r="R10" s="86"/>
    </row>
    <row r="11" spans="1:18" x14ac:dyDescent="0.3">
      <c r="A11" s="86"/>
      <c r="B11" s="86"/>
      <c r="C11" s="86"/>
      <c r="D11" s="86"/>
      <c r="E11" s="86"/>
      <c r="F11" s="86"/>
      <c r="G11" s="86"/>
      <c r="H11" s="86"/>
      <c r="I11" s="86"/>
      <c r="J11" s="86"/>
      <c r="K11" s="86"/>
      <c r="L11" s="86"/>
      <c r="M11" s="86"/>
      <c r="N11" s="86"/>
      <c r="O11" s="86"/>
      <c r="P11" s="86"/>
      <c r="Q11" s="86"/>
      <c r="R11" s="86"/>
    </row>
    <row r="12" spans="1:18" ht="15" thickBot="1" x14ac:dyDescent="0.35">
      <c r="A12" s="86"/>
      <c r="B12" s="98"/>
      <c r="C12" s="86" t="s">
        <v>101</v>
      </c>
      <c r="D12" s="86"/>
      <c r="E12" s="86"/>
      <c r="F12" s="86"/>
      <c r="G12" s="86"/>
      <c r="H12" s="86"/>
      <c r="I12" s="86"/>
      <c r="J12" s="86"/>
      <c r="K12" s="86"/>
      <c r="L12" s="86"/>
      <c r="M12" s="86"/>
      <c r="N12" s="86"/>
      <c r="O12" s="86"/>
      <c r="P12" s="86"/>
      <c r="Q12" s="86"/>
      <c r="R12" s="86"/>
    </row>
    <row r="13" spans="1:18" ht="15" thickBot="1" x14ac:dyDescent="0.35">
      <c r="A13" s="86"/>
      <c r="B13" s="95"/>
      <c r="C13" t="s">
        <v>43</v>
      </c>
      <c r="D13" s="86"/>
      <c r="E13" s="86"/>
      <c r="F13" s="86"/>
      <c r="G13" s="86"/>
      <c r="H13" s="86"/>
      <c r="I13" s="86"/>
      <c r="J13" s="86"/>
      <c r="K13" s="86"/>
      <c r="L13" s="86"/>
      <c r="M13" s="86"/>
      <c r="N13" s="86"/>
      <c r="O13" s="86"/>
      <c r="P13" s="86"/>
      <c r="Q13" s="86"/>
      <c r="R13" s="86"/>
    </row>
    <row r="14" spans="1:18" x14ac:dyDescent="0.3">
      <c r="A14" s="86"/>
      <c r="B14" s="101"/>
      <c r="C14" s="86" t="s">
        <v>102</v>
      </c>
      <c r="D14" s="86"/>
      <c r="E14" s="86"/>
      <c r="F14" s="86"/>
      <c r="G14" s="86"/>
      <c r="H14" s="86"/>
      <c r="I14" s="86"/>
      <c r="J14" s="86"/>
      <c r="K14" s="86"/>
      <c r="L14" s="86"/>
      <c r="M14" s="86"/>
      <c r="N14" s="86"/>
      <c r="O14" s="86"/>
      <c r="P14" s="86"/>
      <c r="Q14" s="86"/>
      <c r="R14" s="86"/>
    </row>
    <row r="15" spans="1:18" x14ac:dyDescent="0.3">
      <c r="A15" s="86"/>
      <c r="B15" s="86"/>
      <c r="C15" s="86"/>
      <c r="D15" s="86"/>
      <c r="E15" s="86"/>
      <c r="F15" s="86"/>
      <c r="G15" s="86"/>
      <c r="H15" s="86"/>
      <c r="I15" s="86"/>
      <c r="J15" s="86"/>
      <c r="K15" s="86"/>
      <c r="L15" s="86"/>
      <c r="M15" s="86"/>
      <c r="N15" s="86"/>
      <c r="O15" s="86"/>
      <c r="P15" s="86"/>
      <c r="Q15" s="86"/>
    </row>
    <row r="17" spans="3:15" ht="14.4" customHeight="1" x14ac:dyDescent="0.3">
      <c r="C17" s="199" t="s">
        <v>67</v>
      </c>
      <c r="D17" s="195" t="s">
        <v>63</v>
      </c>
      <c r="E17" s="195" t="s">
        <v>43</v>
      </c>
      <c r="F17" s="195" t="s">
        <v>82</v>
      </c>
      <c r="G17" s="195" t="s">
        <v>71</v>
      </c>
      <c r="H17" s="195" t="s">
        <v>72</v>
      </c>
      <c r="I17" s="195" t="s">
        <v>74</v>
      </c>
      <c r="J17" s="199" t="s">
        <v>94</v>
      </c>
      <c r="K17" s="195" t="s">
        <v>85</v>
      </c>
      <c r="L17" s="197" t="s">
        <v>86</v>
      </c>
      <c r="M17" s="195" t="s">
        <v>95</v>
      </c>
      <c r="N17" s="195" t="s">
        <v>85</v>
      </c>
      <c r="O17" s="197" t="s">
        <v>86</v>
      </c>
    </row>
    <row r="18" spans="3:15" x14ac:dyDescent="0.3">
      <c r="C18" s="200"/>
      <c r="D18" s="196"/>
      <c r="E18" s="196"/>
      <c r="F18" s="196"/>
      <c r="G18" s="196"/>
      <c r="H18" s="196"/>
      <c r="I18" s="196"/>
      <c r="J18" s="200"/>
      <c r="K18" s="196"/>
      <c r="L18" s="198"/>
      <c r="M18" s="196"/>
      <c r="N18" s="196"/>
      <c r="O18" s="198"/>
    </row>
    <row r="19" spans="3:15" x14ac:dyDescent="0.3">
      <c r="C19" s="93" t="s">
        <v>31</v>
      </c>
      <c r="D19" s="55">
        <v>2002</v>
      </c>
      <c r="E19" s="55">
        <v>2014</v>
      </c>
      <c r="F19" s="91">
        <v>2007</v>
      </c>
      <c r="G19" s="55"/>
      <c r="H19" s="55"/>
      <c r="I19" s="55"/>
      <c r="J19" s="87"/>
      <c r="K19" s="55"/>
      <c r="L19" s="88"/>
      <c r="M19" s="55" t="s">
        <v>84</v>
      </c>
      <c r="N19" s="55">
        <v>2011</v>
      </c>
      <c r="O19" s="88">
        <v>0.8</v>
      </c>
    </row>
    <row r="20" spans="3:15" x14ac:dyDescent="0.3">
      <c r="C20" s="93" t="s">
        <v>28</v>
      </c>
      <c r="D20" s="55">
        <v>2002</v>
      </c>
      <c r="E20" s="55">
        <v>2009</v>
      </c>
      <c r="F20" s="91">
        <v>2004</v>
      </c>
      <c r="G20" s="55">
        <v>2011</v>
      </c>
      <c r="H20" s="55"/>
      <c r="I20" s="55">
        <v>2004</v>
      </c>
      <c r="J20" s="87"/>
      <c r="K20" s="55"/>
      <c r="L20" s="88"/>
      <c r="M20" s="55"/>
      <c r="N20" s="55"/>
      <c r="O20" s="88"/>
    </row>
    <row r="21" spans="3:15" x14ac:dyDescent="0.3">
      <c r="C21" s="93" t="s">
        <v>29</v>
      </c>
      <c r="D21" s="55">
        <v>1998</v>
      </c>
      <c r="E21" s="55">
        <v>2010</v>
      </c>
      <c r="F21" s="91">
        <v>2004</v>
      </c>
      <c r="G21" s="55"/>
      <c r="H21" s="55" t="s">
        <v>73</v>
      </c>
      <c r="I21" s="55"/>
      <c r="J21" s="87" t="s">
        <v>96</v>
      </c>
      <c r="K21" s="55" t="s">
        <v>97</v>
      </c>
      <c r="L21" s="88">
        <v>10.3</v>
      </c>
      <c r="M21" s="55" t="s">
        <v>87</v>
      </c>
      <c r="N21" s="55" t="s">
        <v>87</v>
      </c>
      <c r="O21" s="88">
        <v>2.1</v>
      </c>
    </row>
    <row r="22" spans="3:15" x14ac:dyDescent="0.3">
      <c r="C22" s="93" t="s">
        <v>33</v>
      </c>
      <c r="D22" s="55">
        <v>2001</v>
      </c>
      <c r="E22" s="55">
        <v>2009</v>
      </c>
      <c r="F22" s="91">
        <v>2004</v>
      </c>
      <c r="G22" s="55">
        <v>2014</v>
      </c>
      <c r="H22" s="55"/>
      <c r="I22" s="55">
        <v>2005</v>
      </c>
      <c r="J22" s="87"/>
      <c r="K22" s="55"/>
      <c r="L22" s="88"/>
      <c r="M22" s="55" t="s">
        <v>92</v>
      </c>
      <c r="N22" s="55" t="s">
        <v>93</v>
      </c>
      <c r="O22" s="88">
        <v>6.8</v>
      </c>
    </row>
    <row r="23" spans="3:15" x14ac:dyDescent="0.3">
      <c r="C23" s="93" t="s">
        <v>34</v>
      </c>
      <c r="D23" s="55">
        <v>2004</v>
      </c>
      <c r="E23" s="55">
        <v>2009</v>
      </c>
      <c r="F23" s="91">
        <v>2004</v>
      </c>
      <c r="G23" s="55">
        <v>2015</v>
      </c>
      <c r="H23" s="55"/>
      <c r="I23" s="55">
        <v>2004</v>
      </c>
      <c r="J23" s="87"/>
      <c r="K23" s="55"/>
      <c r="L23" s="88"/>
      <c r="M23" s="55" t="s">
        <v>92</v>
      </c>
      <c r="N23" s="55" t="s">
        <v>93</v>
      </c>
      <c r="O23" s="88">
        <v>8.3000000000000007</v>
      </c>
    </row>
    <row r="24" spans="3:15" x14ac:dyDescent="0.3">
      <c r="C24" s="93" t="s">
        <v>30</v>
      </c>
      <c r="D24" s="55">
        <v>1998</v>
      </c>
      <c r="E24" s="55">
        <v>2011</v>
      </c>
      <c r="F24" s="91">
        <v>2004</v>
      </c>
      <c r="G24" s="55"/>
      <c r="H24" s="55" t="s">
        <v>75</v>
      </c>
      <c r="I24" s="55"/>
      <c r="J24" s="87" t="s">
        <v>98</v>
      </c>
      <c r="K24" s="55" t="s">
        <v>99</v>
      </c>
      <c r="L24" s="88">
        <v>1.8</v>
      </c>
      <c r="M24" s="55" t="s">
        <v>88</v>
      </c>
      <c r="N24" s="55" t="s">
        <v>89</v>
      </c>
      <c r="O24" s="88">
        <v>5.6</v>
      </c>
    </row>
    <row r="25" spans="3:15" x14ac:dyDescent="0.3">
      <c r="C25" s="93" t="s">
        <v>70</v>
      </c>
      <c r="D25" s="55" t="s">
        <v>64</v>
      </c>
      <c r="E25" s="55">
        <v>2017</v>
      </c>
      <c r="F25" s="91">
        <v>2007</v>
      </c>
      <c r="G25" s="55"/>
      <c r="H25" s="55"/>
      <c r="I25" s="55"/>
      <c r="J25" s="87"/>
      <c r="K25" s="55"/>
      <c r="L25" s="88"/>
      <c r="M25" s="55" t="s">
        <v>92</v>
      </c>
      <c r="N25" s="55" t="s">
        <v>93</v>
      </c>
      <c r="O25" s="88">
        <v>5.3</v>
      </c>
    </row>
    <row r="26" spans="3:15" x14ac:dyDescent="0.3">
      <c r="C26" s="94" t="s">
        <v>69</v>
      </c>
      <c r="D26" s="58">
        <v>2005</v>
      </c>
      <c r="E26" s="58">
        <v>2012</v>
      </c>
      <c r="F26" s="92">
        <v>2004</v>
      </c>
      <c r="G26" s="58">
        <v>2009</v>
      </c>
      <c r="H26" s="58"/>
      <c r="I26" s="58">
        <v>2005</v>
      </c>
      <c r="J26" s="89" t="s">
        <v>98</v>
      </c>
      <c r="K26" s="58" t="s">
        <v>99</v>
      </c>
      <c r="L26" s="90">
        <v>1.8</v>
      </c>
      <c r="M26" s="58" t="s">
        <v>90</v>
      </c>
      <c r="N26" s="58" t="s">
        <v>91</v>
      </c>
      <c r="O26" s="90">
        <v>4</v>
      </c>
    </row>
    <row r="29" spans="3:15" x14ac:dyDescent="0.3">
      <c r="C29" t="s">
        <v>59</v>
      </c>
    </row>
    <row r="30" spans="3:15" x14ac:dyDescent="0.3">
      <c r="C30" t="s">
        <v>65</v>
      </c>
    </row>
    <row r="31" spans="3:15" x14ac:dyDescent="0.3">
      <c r="C31" t="s">
        <v>66</v>
      </c>
    </row>
    <row r="32" spans="3:15" x14ac:dyDescent="0.3">
      <c r="C32" s="61" t="s">
        <v>68</v>
      </c>
    </row>
    <row r="33" spans="3:3" x14ac:dyDescent="0.3">
      <c r="C33" t="s">
        <v>76</v>
      </c>
    </row>
  </sheetData>
  <mergeCells count="13">
    <mergeCell ref="N17:N18"/>
    <mergeCell ref="O17:O18"/>
    <mergeCell ref="H17:H18"/>
    <mergeCell ref="I17:I18"/>
    <mergeCell ref="J17:J18"/>
    <mergeCell ref="K17:K18"/>
    <mergeCell ref="L17:L18"/>
    <mergeCell ref="M17:M18"/>
    <mergeCell ref="F17:F18"/>
    <mergeCell ref="C17:C18"/>
    <mergeCell ref="D17:D18"/>
    <mergeCell ref="E17:E18"/>
    <mergeCell ref="G17:G18"/>
  </mergeCells>
  <conditionalFormatting sqref="E3:Q10">
    <cfRule type="cellIs" dxfId="1" priority="2" operator="lessThan">
      <formula>-3</formula>
    </cfRule>
  </conditionalFormatting>
  <conditionalFormatting sqref="C3:D10">
    <cfRule type="cellIs" dxfId="0" priority="1" operator="lessThan">
      <formula>-3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Figure 1</vt:lpstr>
      <vt:lpstr>Figure 2</vt:lpstr>
      <vt:lpstr>Table 1</vt:lpstr>
      <vt:lpstr>Table 2</vt:lpstr>
      <vt:lpstr>Figure 3</vt:lpstr>
      <vt:lpstr>Tables 3&amp;4</vt:lpstr>
      <vt:lpstr>Table Annex </vt:lpstr>
      <vt:lpstr>Table (not used)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2019-12-18T14:57:33Z</cp:lastPrinted>
  <dcterms:created xsi:type="dcterms:W3CDTF">2019-09-12T11:41:01Z</dcterms:created>
  <dcterms:modified xsi:type="dcterms:W3CDTF">2020-08-12T08:29:32Z</dcterms:modified>
</cp:coreProperties>
</file>